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630" windowWidth="9375" windowHeight="4425" tabRatio="842"/>
  </bookViews>
  <sheets>
    <sheet name="Januar" sheetId="1" r:id="rId1"/>
    <sheet name="Februar" sheetId="2" r:id="rId2"/>
    <sheet name="Mars" sheetId="3" r:id="rId3"/>
    <sheet name="April" sheetId="4" r:id="rId4"/>
    <sheet name="Mai" sheetId="5" r:id="rId5"/>
    <sheet name="Juni" sheetId="6" r:id="rId6"/>
    <sheet name="Juli" sheetId="7" r:id="rId7"/>
    <sheet name="August" sheetId="8" r:id="rId8"/>
    <sheet name="September" sheetId="9" r:id="rId9"/>
    <sheet name="Oktober" sheetId="10" r:id="rId10"/>
    <sheet name="November" sheetId="11" r:id="rId11"/>
    <sheet name="Desember" sheetId="12" r:id="rId12"/>
    <sheet name="Sammendrag" sheetId="13" r:id="rId13"/>
  </sheets>
  <definedNames>
    <definedName name="_xlnm.Print_Area" localSheetId="12">Sammendrag!$A$2:$P$38</definedName>
  </definedNames>
  <calcPr calcId="145621"/>
</workbook>
</file>

<file path=xl/calcChain.xml><?xml version="1.0" encoding="utf-8"?>
<calcChain xmlns="http://schemas.openxmlformats.org/spreadsheetml/2006/main">
  <c r="Q29" i="13" l="1"/>
  <c r="Q30" i="13"/>
  <c r="Q31" i="13"/>
  <c r="Q32" i="13"/>
  <c r="Q33" i="13"/>
  <c r="Q34" i="13"/>
  <c r="Q35" i="13"/>
  <c r="Q36" i="13"/>
  <c r="Q37" i="13"/>
  <c r="Q38" i="13"/>
  <c r="Q7" i="13"/>
  <c r="Q3" i="13"/>
  <c r="K26" i="13" l="1"/>
  <c r="I26" i="13"/>
  <c r="F26" i="13"/>
  <c r="K25" i="13"/>
  <c r="I25" i="13"/>
  <c r="F25" i="13"/>
  <c r="K24" i="13"/>
  <c r="I24" i="13"/>
  <c r="F24" i="13"/>
  <c r="N45" i="12" l="1"/>
  <c r="M45" i="12"/>
  <c r="L45" i="12"/>
  <c r="K45" i="12"/>
  <c r="J45" i="12"/>
  <c r="I45" i="12"/>
  <c r="H45" i="12"/>
  <c r="G45" i="12"/>
  <c r="F45" i="12"/>
  <c r="E45" i="12"/>
  <c r="D45" i="12"/>
  <c r="C45" i="12"/>
  <c r="N44" i="12"/>
  <c r="M44" i="12"/>
  <c r="L44" i="12"/>
  <c r="K44" i="12"/>
  <c r="J44" i="12"/>
  <c r="I44" i="12"/>
  <c r="H44" i="12"/>
  <c r="G44" i="12"/>
  <c r="F44" i="12"/>
  <c r="E44" i="12"/>
  <c r="D44" i="12"/>
  <c r="C44" i="12"/>
  <c r="N43" i="12"/>
  <c r="M43" i="12"/>
  <c r="L43" i="12"/>
  <c r="K43" i="12"/>
  <c r="J43" i="12"/>
  <c r="I43" i="12"/>
  <c r="H43" i="12"/>
  <c r="G43" i="12"/>
  <c r="F43" i="12"/>
  <c r="E43" i="12"/>
  <c r="D43" i="12"/>
  <c r="C43" i="12"/>
  <c r="N42" i="12"/>
  <c r="M42" i="12"/>
  <c r="L42" i="12"/>
  <c r="K42" i="12"/>
  <c r="J42" i="12"/>
  <c r="I42" i="12"/>
  <c r="H42" i="12"/>
  <c r="G42" i="12"/>
  <c r="F42" i="12"/>
  <c r="E42" i="12"/>
  <c r="D42" i="12"/>
  <c r="C42" i="12"/>
  <c r="N45" i="11"/>
  <c r="M45" i="11"/>
  <c r="L45" i="11"/>
  <c r="K45" i="11"/>
  <c r="J45" i="11"/>
  <c r="I45" i="11"/>
  <c r="H45" i="11"/>
  <c r="G45" i="11"/>
  <c r="F45" i="11"/>
  <c r="E45" i="11"/>
  <c r="D45" i="11"/>
  <c r="C45" i="11"/>
  <c r="N44" i="11"/>
  <c r="M44" i="11"/>
  <c r="L44" i="11"/>
  <c r="K44" i="11"/>
  <c r="J44" i="11"/>
  <c r="I44" i="11"/>
  <c r="H44" i="11"/>
  <c r="G44" i="11"/>
  <c r="F44" i="11"/>
  <c r="E44" i="11"/>
  <c r="D44" i="11"/>
  <c r="C44" i="11"/>
  <c r="N43" i="11"/>
  <c r="M43" i="11"/>
  <c r="L43" i="11"/>
  <c r="K43" i="11"/>
  <c r="J43" i="11"/>
  <c r="I43" i="11"/>
  <c r="H43" i="11"/>
  <c r="G43" i="11"/>
  <c r="F43" i="11"/>
  <c r="E43" i="11"/>
  <c r="D43" i="11"/>
  <c r="C43" i="11"/>
  <c r="N42" i="11"/>
  <c r="M42" i="11"/>
  <c r="L42" i="11"/>
  <c r="K42" i="11"/>
  <c r="J42" i="11"/>
  <c r="I42" i="11"/>
  <c r="H42" i="11"/>
  <c r="G42" i="11"/>
  <c r="F42" i="11"/>
  <c r="E42" i="11"/>
  <c r="D42" i="11"/>
  <c r="C42" i="11"/>
  <c r="N45" i="10"/>
  <c r="M45" i="10"/>
  <c r="L45" i="10"/>
  <c r="K45" i="10"/>
  <c r="J45" i="10"/>
  <c r="I45" i="10"/>
  <c r="H45" i="10"/>
  <c r="G45" i="10"/>
  <c r="F45" i="10"/>
  <c r="E45" i="10"/>
  <c r="D45" i="10"/>
  <c r="C45" i="10"/>
  <c r="N44" i="10"/>
  <c r="M44" i="10"/>
  <c r="L44" i="10"/>
  <c r="K44" i="10"/>
  <c r="J44" i="10"/>
  <c r="I44" i="10"/>
  <c r="H44" i="10"/>
  <c r="G44" i="10"/>
  <c r="F44" i="10"/>
  <c r="E44" i="10"/>
  <c r="D44" i="10"/>
  <c r="C44" i="10"/>
  <c r="N43" i="10"/>
  <c r="M43" i="10"/>
  <c r="L43" i="10"/>
  <c r="K43" i="10"/>
  <c r="J43" i="10"/>
  <c r="I43" i="10"/>
  <c r="H43" i="10"/>
  <c r="G43" i="10"/>
  <c r="F43" i="10"/>
  <c r="E43" i="10"/>
  <c r="D43" i="10"/>
  <c r="C43" i="10"/>
  <c r="N42" i="10"/>
  <c r="M42" i="10"/>
  <c r="L42" i="10"/>
  <c r="K42" i="10"/>
  <c r="J42" i="10"/>
  <c r="I42" i="10"/>
  <c r="H42" i="10"/>
  <c r="G42" i="10"/>
  <c r="F42" i="10"/>
  <c r="E42" i="10"/>
  <c r="D42" i="10"/>
  <c r="C42" i="10"/>
  <c r="N45" i="9"/>
  <c r="M45" i="9"/>
  <c r="L45" i="9"/>
  <c r="K45" i="9"/>
  <c r="J45" i="9"/>
  <c r="I45" i="9"/>
  <c r="H45" i="9"/>
  <c r="G45" i="9"/>
  <c r="F45" i="9"/>
  <c r="E45" i="9"/>
  <c r="D45" i="9"/>
  <c r="C45" i="9"/>
  <c r="N44" i="9"/>
  <c r="M44" i="9"/>
  <c r="L44" i="9"/>
  <c r="K44" i="9"/>
  <c r="J44" i="9"/>
  <c r="I44" i="9"/>
  <c r="H44" i="9"/>
  <c r="G44" i="9"/>
  <c r="F44" i="9"/>
  <c r="E44" i="9"/>
  <c r="D44" i="9"/>
  <c r="C44" i="9"/>
  <c r="N43" i="9"/>
  <c r="M43" i="9"/>
  <c r="L43" i="9"/>
  <c r="K43" i="9"/>
  <c r="J43" i="9"/>
  <c r="I43" i="9"/>
  <c r="H43" i="9"/>
  <c r="G43" i="9"/>
  <c r="F43" i="9"/>
  <c r="E43" i="9"/>
  <c r="D43" i="9"/>
  <c r="C43" i="9"/>
  <c r="N42" i="9"/>
  <c r="M42" i="9"/>
  <c r="L42" i="9"/>
  <c r="K42" i="9"/>
  <c r="J42" i="9"/>
  <c r="I42" i="9"/>
  <c r="H42" i="9"/>
  <c r="G42" i="9"/>
  <c r="F42" i="9"/>
  <c r="E42" i="9"/>
  <c r="D42" i="9"/>
  <c r="C42" i="9"/>
  <c r="N45" i="8"/>
  <c r="M45" i="8"/>
  <c r="L45" i="8"/>
  <c r="K45" i="8"/>
  <c r="J45" i="8"/>
  <c r="I45" i="8"/>
  <c r="H45" i="8"/>
  <c r="G45" i="8"/>
  <c r="F45" i="8"/>
  <c r="E45" i="8"/>
  <c r="D26" i="13" s="1"/>
  <c r="D45" i="8"/>
  <c r="C45" i="8"/>
  <c r="N44" i="8"/>
  <c r="M44" i="8"/>
  <c r="L44" i="8"/>
  <c r="K44" i="8"/>
  <c r="J44" i="8"/>
  <c r="I44" i="8"/>
  <c r="H44" i="8"/>
  <c r="G44" i="8"/>
  <c r="F44" i="8"/>
  <c r="E44" i="8"/>
  <c r="D25" i="13" s="1"/>
  <c r="D44" i="8"/>
  <c r="C44" i="8"/>
  <c r="N43" i="8"/>
  <c r="M43" i="8"/>
  <c r="L43" i="8"/>
  <c r="K43" i="8"/>
  <c r="J43" i="8"/>
  <c r="I43" i="8"/>
  <c r="H43" i="8"/>
  <c r="G43" i="8"/>
  <c r="F43" i="8"/>
  <c r="E43" i="8"/>
  <c r="D24" i="13" s="1"/>
  <c r="D43" i="8"/>
  <c r="C43" i="8"/>
  <c r="N42" i="8"/>
  <c r="M42" i="8"/>
  <c r="L42" i="8"/>
  <c r="K42" i="8"/>
  <c r="J42" i="8"/>
  <c r="I42" i="8"/>
  <c r="H42" i="8"/>
  <c r="G42" i="8"/>
  <c r="F42" i="8"/>
  <c r="E42" i="8"/>
  <c r="D42" i="8"/>
  <c r="C42" i="8"/>
  <c r="N45" i="7"/>
  <c r="M45" i="7"/>
  <c r="L45" i="7"/>
  <c r="K45" i="7"/>
  <c r="J26" i="13" s="1"/>
  <c r="J45" i="7"/>
  <c r="I45" i="7"/>
  <c r="H45" i="7"/>
  <c r="G45" i="7"/>
  <c r="F45" i="7"/>
  <c r="E45" i="7"/>
  <c r="D45" i="7"/>
  <c r="C45" i="7"/>
  <c r="N44" i="7"/>
  <c r="M44" i="7"/>
  <c r="L44" i="7"/>
  <c r="K44" i="7"/>
  <c r="J44" i="7"/>
  <c r="I44" i="7"/>
  <c r="H44" i="7"/>
  <c r="G44" i="7"/>
  <c r="F44" i="7"/>
  <c r="E44" i="7"/>
  <c r="D44" i="7"/>
  <c r="C44" i="7"/>
  <c r="N43" i="7"/>
  <c r="M43" i="7"/>
  <c r="L43" i="7"/>
  <c r="K43" i="7"/>
  <c r="J43" i="7"/>
  <c r="I43" i="7"/>
  <c r="H43" i="7"/>
  <c r="G43" i="7"/>
  <c r="F43" i="7"/>
  <c r="E43" i="7"/>
  <c r="D43" i="7"/>
  <c r="C43" i="7"/>
  <c r="N42" i="7"/>
  <c r="M42" i="7"/>
  <c r="L42" i="7"/>
  <c r="K42" i="7"/>
  <c r="J42" i="7"/>
  <c r="I42" i="7"/>
  <c r="H42" i="7"/>
  <c r="G42" i="7"/>
  <c r="F42" i="7"/>
  <c r="E42" i="7"/>
  <c r="D42" i="7"/>
  <c r="C42" i="7"/>
  <c r="N45" i="6"/>
  <c r="M45" i="6"/>
  <c r="L45" i="6"/>
  <c r="K45" i="6"/>
  <c r="J45" i="6"/>
  <c r="I45" i="6"/>
  <c r="H26" i="13" s="1"/>
  <c r="H45" i="6"/>
  <c r="G26" i="13" s="1"/>
  <c r="G45" i="6"/>
  <c r="F45" i="6"/>
  <c r="E45" i="6"/>
  <c r="D45" i="6"/>
  <c r="C45" i="6"/>
  <c r="N44" i="6"/>
  <c r="M44" i="6"/>
  <c r="L44" i="6"/>
  <c r="K44" i="6"/>
  <c r="J44" i="6"/>
  <c r="I44" i="6"/>
  <c r="H25" i="13" s="1"/>
  <c r="H44" i="6"/>
  <c r="G44" i="6"/>
  <c r="F44" i="6"/>
  <c r="E44" i="6"/>
  <c r="D44" i="6"/>
  <c r="C44" i="6"/>
  <c r="N43" i="6"/>
  <c r="M43" i="6"/>
  <c r="L43" i="6"/>
  <c r="K43" i="6"/>
  <c r="J43" i="6"/>
  <c r="I43" i="6"/>
  <c r="H24" i="13" s="1"/>
  <c r="H43" i="6"/>
  <c r="G43" i="6"/>
  <c r="F43" i="6"/>
  <c r="E43" i="6"/>
  <c r="D43" i="6"/>
  <c r="C43" i="6"/>
  <c r="N42" i="6"/>
  <c r="M42" i="6"/>
  <c r="L42" i="6"/>
  <c r="K42" i="6"/>
  <c r="J42" i="6"/>
  <c r="I42" i="6"/>
  <c r="H42" i="6"/>
  <c r="G42" i="6"/>
  <c r="F42" i="6"/>
  <c r="E42" i="6"/>
  <c r="D42" i="6"/>
  <c r="C42" i="6"/>
  <c r="N45" i="5"/>
  <c r="M45" i="5"/>
  <c r="L45" i="5"/>
  <c r="K45" i="5"/>
  <c r="J45" i="5"/>
  <c r="I45" i="5"/>
  <c r="H45" i="5"/>
  <c r="G45" i="5"/>
  <c r="F45" i="5"/>
  <c r="E45" i="5"/>
  <c r="D45" i="5"/>
  <c r="C45" i="5"/>
  <c r="N44" i="5"/>
  <c r="M44" i="5"/>
  <c r="L44" i="5"/>
  <c r="K44" i="5"/>
  <c r="J44" i="5"/>
  <c r="I44" i="5"/>
  <c r="H44" i="5"/>
  <c r="G44" i="5"/>
  <c r="F44" i="5"/>
  <c r="E44" i="5"/>
  <c r="D44" i="5"/>
  <c r="C44" i="5"/>
  <c r="N43" i="5"/>
  <c r="M43" i="5"/>
  <c r="L43" i="5"/>
  <c r="K43" i="5"/>
  <c r="J43" i="5"/>
  <c r="I43" i="5"/>
  <c r="H43" i="5"/>
  <c r="G43" i="5"/>
  <c r="F43" i="5"/>
  <c r="E43" i="5"/>
  <c r="D43" i="5"/>
  <c r="C43" i="5"/>
  <c r="N42" i="5"/>
  <c r="M42" i="5"/>
  <c r="L42" i="5"/>
  <c r="K42" i="5"/>
  <c r="J42" i="5"/>
  <c r="I42" i="5"/>
  <c r="H42" i="5"/>
  <c r="G42" i="5"/>
  <c r="F42" i="5"/>
  <c r="E42" i="5"/>
  <c r="D42" i="5"/>
  <c r="C42" i="5"/>
  <c r="N45" i="4"/>
  <c r="M45" i="4"/>
  <c r="L45" i="4"/>
  <c r="K45" i="4"/>
  <c r="J45" i="4"/>
  <c r="I45" i="4"/>
  <c r="H45" i="4"/>
  <c r="G45" i="4"/>
  <c r="F45" i="4"/>
  <c r="E26" i="13" s="1"/>
  <c r="E45" i="4"/>
  <c r="D45" i="4"/>
  <c r="C45" i="4"/>
  <c r="N44" i="4"/>
  <c r="M44" i="4"/>
  <c r="L44" i="4"/>
  <c r="K44" i="4"/>
  <c r="J44" i="4"/>
  <c r="I44" i="4"/>
  <c r="H44" i="4"/>
  <c r="G44" i="4"/>
  <c r="F44" i="4"/>
  <c r="E25" i="13" s="1"/>
  <c r="E44" i="4"/>
  <c r="D44" i="4"/>
  <c r="C44" i="4"/>
  <c r="N43" i="4"/>
  <c r="M43" i="4"/>
  <c r="L43" i="4"/>
  <c r="K43" i="4"/>
  <c r="J43" i="4"/>
  <c r="I43" i="4"/>
  <c r="H43" i="4"/>
  <c r="G43" i="4"/>
  <c r="F43" i="4"/>
  <c r="E24" i="13" s="1"/>
  <c r="E43" i="4"/>
  <c r="D43" i="4"/>
  <c r="C43" i="4"/>
  <c r="N42" i="4"/>
  <c r="M42" i="4"/>
  <c r="L42" i="4"/>
  <c r="K42" i="4"/>
  <c r="J42" i="4"/>
  <c r="I42" i="4"/>
  <c r="H42" i="4"/>
  <c r="G42" i="4"/>
  <c r="F42" i="4"/>
  <c r="E42" i="4"/>
  <c r="D42" i="4"/>
  <c r="C42" i="4"/>
  <c r="N45" i="3"/>
  <c r="M45" i="3"/>
  <c r="L45" i="3"/>
  <c r="K45" i="3"/>
  <c r="J45" i="3"/>
  <c r="I45" i="3"/>
  <c r="H45" i="3"/>
  <c r="G45" i="3"/>
  <c r="F45" i="3"/>
  <c r="E45" i="3"/>
  <c r="D45" i="3"/>
  <c r="C45" i="3"/>
  <c r="N44" i="3"/>
  <c r="M44" i="3"/>
  <c r="L44" i="3"/>
  <c r="K44" i="3"/>
  <c r="J44" i="3"/>
  <c r="I44" i="3"/>
  <c r="H44" i="3"/>
  <c r="G44" i="3"/>
  <c r="F44" i="3"/>
  <c r="E44" i="3"/>
  <c r="D44" i="3"/>
  <c r="C44" i="3"/>
  <c r="N43" i="3"/>
  <c r="M43" i="3"/>
  <c r="L43" i="3"/>
  <c r="K43" i="3"/>
  <c r="J43" i="3"/>
  <c r="I43" i="3"/>
  <c r="H43" i="3"/>
  <c r="G43" i="3"/>
  <c r="F43" i="3"/>
  <c r="E43" i="3"/>
  <c r="D43" i="3"/>
  <c r="C43" i="3"/>
  <c r="N42" i="3"/>
  <c r="M42" i="3"/>
  <c r="L42" i="3"/>
  <c r="K42" i="3"/>
  <c r="J42" i="3"/>
  <c r="I42" i="3"/>
  <c r="H42" i="3"/>
  <c r="G42" i="3"/>
  <c r="F42" i="3"/>
  <c r="E42" i="3"/>
  <c r="D42" i="3"/>
  <c r="C42" i="3"/>
  <c r="N45" i="2"/>
  <c r="M45" i="2"/>
  <c r="L45" i="2"/>
  <c r="K45" i="2"/>
  <c r="J45" i="2"/>
  <c r="I45" i="2"/>
  <c r="H45" i="2"/>
  <c r="G45" i="2"/>
  <c r="F45" i="2"/>
  <c r="E45" i="2"/>
  <c r="D45" i="2"/>
  <c r="C45" i="2"/>
  <c r="B26" i="13" s="1"/>
  <c r="N44" i="2"/>
  <c r="M44" i="2"/>
  <c r="L44" i="2"/>
  <c r="K44" i="2"/>
  <c r="J44" i="2"/>
  <c r="I44" i="2"/>
  <c r="H44" i="2"/>
  <c r="G44" i="2"/>
  <c r="F44" i="2"/>
  <c r="E44" i="2"/>
  <c r="D44" i="2"/>
  <c r="C44" i="2"/>
  <c r="N43" i="2"/>
  <c r="M43" i="2"/>
  <c r="L43" i="2"/>
  <c r="K43" i="2"/>
  <c r="J43" i="2"/>
  <c r="I43" i="2"/>
  <c r="H43" i="2"/>
  <c r="G43" i="2"/>
  <c r="F43" i="2"/>
  <c r="E43" i="2"/>
  <c r="D43" i="2"/>
  <c r="C43" i="2"/>
  <c r="N42" i="2"/>
  <c r="M42" i="2"/>
  <c r="L42" i="2"/>
  <c r="K42" i="2"/>
  <c r="J42" i="2"/>
  <c r="I42" i="2"/>
  <c r="H42" i="2"/>
  <c r="G42" i="2"/>
  <c r="F42" i="2"/>
  <c r="E42" i="2"/>
  <c r="D42" i="2"/>
  <c r="C42" i="2"/>
  <c r="N45" i="1"/>
  <c r="M45" i="1"/>
  <c r="L45" i="1"/>
  <c r="K45" i="1"/>
  <c r="J45" i="1"/>
  <c r="I45" i="1"/>
  <c r="H45" i="1"/>
  <c r="G45" i="1"/>
  <c r="F45" i="1"/>
  <c r="E45" i="1"/>
  <c r="D45" i="1"/>
  <c r="C45" i="1"/>
  <c r="C42" i="1"/>
  <c r="N44" i="1"/>
  <c r="M44" i="1"/>
  <c r="L44" i="1"/>
  <c r="K44" i="1"/>
  <c r="J44" i="1"/>
  <c r="I44" i="1"/>
  <c r="H44" i="1"/>
  <c r="G44" i="1"/>
  <c r="F44" i="1"/>
  <c r="E44" i="1"/>
  <c r="D44" i="1"/>
  <c r="C44" i="1"/>
  <c r="N43" i="1"/>
  <c r="M43" i="1"/>
  <c r="L43" i="1"/>
  <c r="K43" i="1"/>
  <c r="J43" i="1"/>
  <c r="I43" i="1"/>
  <c r="H43" i="1"/>
  <c r="G43" i="1"/>
  <c r="F43" i="1"/>
  <c r="E43" i="1"/>
  <c r="D43" i="1"/>
  <c r="C43" i="1"/>
  <c r="N42" i="1"/>
  <c r="M42" i="1"/>
  <c r="L42" i="1"/>
  <c r="K42" i="1"/>
  <c r="J42" i="1"/>
  <c r="I42" i="1"/>
  <c r="H42" i="1"/>
  <c r="G42" i="1"/>
  <c r="F42" i="1"/>
  <c r="E42" i="1"/>
  <c r="D42" i="1"/>
  <c r="J24" i="13" l="1"/>
  <c r="J25" i="13"/>
  <c r="L26" i="13"/>
  <c r="L24" i="13"/>
  <c r="L25" i="13"/>
  <c r="B24" i="13"/>
  <c r="B25" i="13"/>
  <c r="G24" i="13"/>
  <c r="G25" i="13"/>
  <c r="C24" i="13"/>
  <c r="C25" i="13"/>
  <c r="C26" i="13"/>
  <c r="M24" i="13"/>
  <c r="M25" i="13"/>
  <c r="M26" i="13"/>
  <c r="N41" i="12"/>
  <c r="M41" i="12"/>
  <c r="L41" i="12"/>
  <c r="K41" i="12"/>
  <c r="J41" i="12"/>
  <c r="I41" i="12"/>
  <c r="H41" i="12"/>
  <c r="G41" i="12"/>
  <c r="F41" i="12"/>
  <c r="E41" i="12"/>
  <c r="D41" i="12"/>
  <c r="C41" i="12"/>
  <c r="N41" i="11"/>
  <c r="M41" i="11"/>
  <c r="L41" i="11"/>
  <c r="K41" i="11"/>
  <c r="J41" i="11"/>
  <c r="I41" i="11"/>
  <c r="H41" i="11"/>
  <c r="G41" i="11"/>
  <c r="F41" i="11"/>
  <c r="E41" i="11"/>
  <c r="D41" i="11"/>
  <c r="C41" i="11"/>
  <c r="N41" i="10"/>
  <c r="M41" i="10"/>
  <c r="L41" i="10"/>
  <c r="K41" i="10"/>
  <c r="J41" i="10"/>
  <c r="I41" i="10"/>
  <c r="H41" i="10"/>
  <c r="G41" i="10"/>
  <c r="F41" i="10"/>
  <c r="E41" i="10"/>
  <c r="D41" i="10"/>
  <c r="C41" i="10"/>
  <c r="N41" i="9"/>
  <c r="M41" i="9"/>
  <c r="L41" i="9"/>
  <c r="K41" i="9"/>
  <c r="J41" i="9"/>
  <c r="I41" i="9"/>
  <c r="H41" i="9"/>
  <c r="G41" i="9"/>
  <c r="F41" i="9"/>
  <c r="E41" i="9"/>
  <c r="D41" i="9"/>
  <c r="C41" i="9"/>
  <c r="N41" i="8"/>
  <c r="M41" i="8"/>
  <c r="L41" i="8"/>
  <c r="K41" i="8"/>
  <c r="J41" i="8"/>
  <c r="I41" i="8"/>
  <c r="H41" i="8"/>
  <c r="G41" i="8"/>
  <c r="F41" i="8"/>
  <c r="E41" i="8"/>
  <c r="D41" i="8"/>
  <c r="C41" i="8"/>
  <c r="N41" i="7"/>
  <c r="M41" i="7"/>
  <c r="L41" i="7"/>
  <c r="K41" i="7"/>
  <c r="J41" i="7"/>
  <c r="I41" i="7"/>
  <c r="H41" i="7"/>
  <c r="G41" i="7"/>
  <c r="F41" i="7"/>
  <c r="E41" i="7"/>
  <c r="D41" i="7"/>
  <c r="C41" i="7"/>
  <c r="N41" i="6"/>
  <c r="M41" i="6"/>
  <c r="L41" i="6"/>
  <c r="K41" i="6"/>
  <c r="J41" i="6"/>
  <c r="I41" i="6"/>
  <c r="H41" i="6"/>
  <c r="G41" i="6"/>
  <c r="F41" i="6"/>
  <c r="E41" i="6"/>
  <c r="D41" i="6"/>
  <c r="C41" i="6"/>
  <c r="N41" i="5"/>
  <c r="M41" i="5"/>
  <c r="L41" i="5"/>
  <c r="K41" i="5"/>
  <c r="J41" i="5"/>
  <c r="I41" i="5"/>
  <c r="H41" i="5"/>
  <c r="G41" i="5"/>
  <c r="F41" i="5"/>
  <c r="E41" i="5"/>
  <c r="D41" i="5"/>
  <c r="C41" i="5"/>
  <c r="N41" i="4"/>
  <c r="M41" i="4"/>
  <c r="L41" i="4"/>
  <c r="K41" i="4"/>
  <c r="J41" i="4"/>
  <c r="I41" i="4"/>
  <c r="H41" i="4"/>
  <c r="G41" i="4"/>
  <c r="F41" i="4"/>
  <c r="E41" i="4"/>
  <c r="D41" i="4"/>
  <c r="C41" i="4"/>
  <c r="N41" i="3"/>
  <c r="M41" i="3"/>
  <c r="L41" i="3"/>
  <c r="K41" i="3"/>
  <c r="J41" i="3"/>
  <c r="I41" i="3"/>
  <c r="H41" i="3"/>
  <c r="G41" i="3"/>
  <c r="F41" i="3"/>
  <c r="E41" i="3"/>
  <c r="D41" i="3"/>
  <c r="C41" i="3"/>
  <c r="N41" i="2"/>
  <c r="M41" i="2"/>
  <c r="L41" i="2"/>
  <c r="K41" i="2"/>
  <c r="J41" i="2"/>
  <c r="I41" i="2"/>
  <c r="H41" i="2"/>
  <c r="G41" i="2"/>
  <c r="F41" i="2"/>
  <c r="E41" i="2"/>
  <c r="D41" i="2"/>
  <c r="C41" i="2"/>
  <c r="N41" i="1"/>
  <c r="M41" i="1"/>
  <c r="L41" i="1"/>
  <c r="K41" i="1"/>
  <c r="J41" i="1"/>
  <c r="I41" i="1"/>
  <c r="H41" i="1"/>
  <c r="G41" i="1"/>
  <c r="F41" i="1"/>
  <c r="E41" i="1"/>
  <c r="D41" i="1"/>
  <c r="C41" i="1"/>
  <c r="O25" i="13" l="1"/>
  <c r="P25" i="13" s="1"/>
  <c r="Q25" i="13" s="1"/>
  <c r="O24" i="13"/>
  <c r="P24" i="13" s="1"/>
  <c r="Q24" i="13" s="1"/>
  <c r="O26" i="13"/>
  <c r="P26" i="13" s="1"/>
  <c r="Q26" i="13" s="1"/>
  <c r="J22" i="13"/>
  <c r="K22" i="13"/>
  <c r="D22" i="13"/>
  <c r="H22" i="13"/>
  <c r="G22" i="13"/>
  <c r="E22" i="13"/>
  <c r="I22" i="13"/>
  <c r="M22" i="13"/>
  <c r="L22" i="13"/>
  <c r="B22" i="13"/>
  <c r="C22" i="13"/>
  <c r="F22" i="13"/>
  <c r="N48" i="12"/>
  <c r="M48" i="12"/>
  <c r="L48" i="12"/>
  <c r="K48" i="12"/>
  <c r="J48" i="12"/>
  <c r="I48" i="12"/>
  <c r="H48" i="12"/>
  <c r="G48" i="12"/>
  <c r="F48" i="12"/>
  <c r="E48" i="12"/>
  <c r="D48" i="12"/>
  <c r="C48" i="12"/>
  <c r="N48" i="11"/>
  <c r="M48" i="11"/>
  <c r="L48" i="11"/>
  <c r="K48" i="11"/>
  <c r="J48" i="11"/>
  <c r="I48" i="11"/>
  <c r="H48" i="11"/>
  <c r="G48" i="11"/>
  <c r="F48" i="11"/>
  <c r="E48" i="11"/>
  <c r="D48" i="11"/>
  <c r="C48" i="11"/>
  <c r="N48" i="10"/>
  <c r="M48" i="10"/>
  <c r="L48" i="10"/>
  <c r="K48" i="10"/>
  <c r="J48" i="10"/>
  <c r="I48" i="10"/>
  <c r="H48" i="10"/>
  <c r="G48" i="10"/>
  <c r="F48" i="10"/>
  <c r="E48" i="10"/>
  <c r="D48" i="10"/>
  <c r="C48" i="10"/>
  <c r="N48" i="9"/>
  <c r="M48" i="9"/>
  <c r="L48" i="9"/>
  <c r="K48" i="9"/>
  <c r="J48" i="9"/>
  <c r="I48" i="9"/>
  <c r="H48" i="9"/>
  <c r="G48" i="9"/>
  <c r="F48" i="9"/>
  <c r="E48" i="9"/>
  <c r="D48" i="9"/>
  <c r="C48" i="9"/>
  <c r="N48" i="8"/>
  <c r="M48" i="8"/>
  <c r="L48" i="8"/>
  <c r="K48" i="8"/>
  <c r="J48" i="8"/>
  <c r="I48" i="8"/>
  <c r="H48" i="8"/>
  <c r="G48" i="8"/>
  <c r="F48" i="8"/>
  <c r="E48" i="8"/>
  <c r="D48" i="8"/>
  <c r="C48" i="8"/>
  <c r="N48" i="7"/>
  <c r="M48" i="7"/>
  <c r="L48" i="7"/>
  <c r="K48" i="7"/>
  <c r="J48" i="7"/>
  <c r="I48" i="7"/>
  <c r="H48" i="7"/>
  <c r="G48" i="7"/>
  <c r="F48" i="7"/>
  <c r="E48" i="7"/>
  <c r="D48" i="7"/>
  <c r="C48" i="7"/>
  <c r="N48" i="6"/>
  <c r="M48" i="6"/>
  <c r="L48" i="6"/>
  <c r="K48" i="6"/>
  <c r="J48" i="6"/>
  <c r="I48" i="6"/>
  <c r="H48" i="6"/>
  <c r="G48" i="6"/>
  <c r="F48" i="6"/>
  <c r="E48" i="6"/>
  <c r="D48" i="6"/>
  <c r="C48" i="6"/>
  <c r="N48" i="5"/>
  <c r="M48" i="5"/>
  <c r="L48" i="5"/>
  <c r="K48" i="5"/>
  <c r="J48" i="5"/>
  <c r="I48" i="5"/>
  <c r="H48" i="5"/>
  <c r="G48" i="5"/>
  <c r="F48" i="5"/>
  <c r="E48" i="5"/>
  <c r="D48" i="5"/>
  <c r="C48" i="5"/>
  <c r="N48" i="4"/>
  <c r="M48" i="4"/>
  <c r="L48" i="4"/>
  <c r="K48" i="4"/>
  <c r="J48" i="4"/>
  <c r="I48" i="4"/>
  <c r="H48" i="4"/>
  <c r="G48" i="4"/>
  <c r="F48" i="4"/>
  <c r="E48" i="4"/>
  <c r="D48" i="4"/>
  <c r="C48" i="4"/>
  <c r="N48" i="3"/>
  <c r="M48" i="3"/>
  <c r="L48" i="3"/>
  <c r="K48" i="3"/>
  <c r="J48" i="3"/>
  <c r="I48" i="3"/>
  <c r="H48" i="3"/>
  <c r="G48" i="3"/>
  <c r="F48" i="3"/>
  <c r="E48" i="3"/>
  <c r="D48" i="3"/>
  <c r="C48" i="3"/>
  <c r="N48" i="2"/>
  <c r="M48" i="2"/>
  <c r="L48" i="2"/>
  <c r="K48" i="2"/>
  <c r="J48" i="2"/>
  <c r="I48" i="2"/>
  <c r="H48" i="2"/>
  <c r="G48" i="2"/>
  <c r="F48" i="2"/>
  <c r="E48" i="2"/>
  <c r="D48" i="2"/>
  <c r="C48" i="2"/>
  <c r="N48" i="1"/>
  <c r="M48" i="1"/>
  <c r="L48" i="1"/>
  <c r="K48" i="1"/>
  <c r="J48" i="1"/>
  <c r="I48" i="1"/>
  <c r="H48" i="1"/>
  <c r="G48" i="1"/>
  <c r="F48" i="1"/>
  <c r="E48" i="1"/>
  <c r="D48" i="1"/>
  <c r="C48" i="1"/>
  <c r="O22" i="13" l="1"/>
  <c r="E39" i="12"/>
  <c r="P31" i="13"/>
  <c r="O31" i="13"/>
  <c r="B4" i="1"/>
  <c r="B5" i="1" s="1"/>
  <c r="B6" i="1" s="1"/>
  <c r="N39" i="9"/>
  <c r="N46" i="12"/>
  <c r="M46" i="12"/>
  <c r="L46" i="12"/>
  <c r="K46" i="12"/>
  <c r="J46" i="12"/>
  <c r="I46" i="12"/>
  <c r="H46" i="12"/>
  <c r="G46" i="12"/>
  <c r="F46" i="12"/>
  <c r="E46" i="12"/>
  <c r="D46" i="12"/>
  <c r="C46" i="12"/>
  <c r="N40" i="12"/>
  <c r="M40" i="12"/>
  <c r="L40" i="12"/>
  <c r="K40" i="12"/>
  <c r="J40" i="12"/>
  <c r="I40" i="12"/>
  <c r="H40" i="12"/>
  <c r="G40" i="12"/>
  <c r="F40" i="12"/>
  <c r="E40" i="12"/>
  <c r="D40" i="12"/>
  <c r="C40" i="12"/>
  <c r="N39" i="12"/>
  <c r="M39" i="12"/>
  <c r="L39" i="12"/>
  <c r="K39" i="12"/>
  <c r="J39" i="12"/>
  <c r="I39" i="12"/>
  <c r="H39" i="12"/>
  <c r="G39" i="12"/>
  <c r="F39" i="12"/>
  <c r="D39" i="12"/>
  <c r="C39" i="12"/>
  <c r="N38" i="12"/>
  <c r="M38" i="12"/>
  <c r="L38" i="12"/>
  <c r="K38" i="12"/>
  <c r="J38" i="12"/>
  <c r="I38" i="12"/>
  <c r="H38" i="12"/>
  <c r="G38" i="12"/>
  <c r="F38" i="12"/>
  <c r="E38" i="12"/>
  <c r="D38" i="12"/>
  <c r="C38" i="12"/>
  <c r="N37" i="12"/>
  <c r="M37" i="12"/>
  <c r="L37" i="12"/>
  <c r="K37" i="12"/>
  <c r="J37" i="12"/>
  <c r="I37" i="12"/>
  <c r="H37" i="12"/>
  <c r="G37" i="12"/>
  <c r="F37" i="12"/>
  <c r="E37" i="12"/>
  <c r="D37" i="12"/>
  <c r="C37" i="12"/>
  <c r="N36" i="12"/>
  <c r="M36" i="12"/>
  <c r="L36" i="12"/>
  <c r="K36" i="12"/>
  <c r="J36" i="12"/>
  <c r="I36" i="12"/>
  <c r="H36" i="12"/>
  <c r="G36" i="12"/>
  <c r="F36" i="12"/>
  <c r="E36" i="12"/>
  <c r="D36" i="12"/>
  <c r="C36" i="12"/>
  <c r="N35" i="12"/>
  <c r="M35" i="12"/>
  <c r="L35" i="12"/>
  <c r="K35" i="12"/>
  <c r="J35" i="12"/>
  <c r="I35" i="12"/>
  <c r="H35" i="12"/>
  <c r="G35" i="12"/>
  <c r="F35" i="12"/>
  <c r="E35" i="12"/>
  <c r="D35" i="12"/>
  <c r="C35" i="12"/>
  <c r="N34" i="12"/>
  <c r="M34" i="12"/>
  <c r="L14" i="13" s="1"/>
  <c r="L34" i="12"/>
  <c r="K14" i="13" s="1"/>
  <c r="K34" i="12"/>
  <c r="J14" i="13" s="1"/>
  <c r="J34" i="12"/>
  <c r="I14" i="13" s="1"/>
  <c r="I34" i="12"/>
  <c r="H14" i="13" s="1"/>
  <c r="H34" i="12"/>
  <c r="G34" i="12"/>
  <c r="F14" i="13" s="1"/>
  <c r="F34" i="12"/>
  <c r="E34" i="12"/>
  <c r="D14" i="13" s="1"/>
  <c r="D34" i="12"/>
  <c r="C34" i="12"/>
  <c r="B14" i="13" s="1"/>
  <c r="N46" i="11"/>
  <c r="M46" i="11"/>
  <c r="L46" i="11"/>
  <c r="K46" i="11"/>
  <c r="J46" i="11"/>
  <c r="I46" i="11"/>
  <c r="H46" i="11"/>
  <c r="G46" i="11"/>
  <c r="F46" i="11"/>
  <c r="E46" i="11"/>
  <c r="D46" i="11"/>
  <c r="C46" i="11"/>
  <c r="N40" i="11"/>
  <c r="M40" i="11"/>
  <c r="L40" i="11"/>
  <c r="K40" i="11"/>
  <c r="J40" i="11"/>
  <c r="I40" i="11"/>
  <c r="H40" i="11"/>
  <c r="G40" i="11"/>
  <c r="F40" i="11"/>
  <c r="E40" i="11"/>
  <c r="D40" i="11"/>
  <c r="C40" i="11"/>
  <c r="N39" i="11"/>
  <c r="M39" i="11"/>
  <c r="L39" i="11"/>
  <c r="K39" i="11"/>
  <c r="J39" i="11"/>
  <c r="I39" i="11"/>
  <c r="H39" i="11"/>
  <c r="G39" i="11"/>
  <c r="F39" i="11"/>
  <c r="E39" i="11"/>
  <c r="D39" i="11"/>
  <c r="C39" i="11"/>
  <c r="N38" i="11"/>
  <c r="M38" i="11"/>
  <c r="L38" i="11"/>
  <c r="K38" i="11"/>
  <c r="J38" i="11"/>
  <c r="I38" i="11"/>
  <c r="H38" i="11"/>
  <c r="G38" i="11"/>
  <c r="F38" i="11"/>
  <c r="E38" i="11"/>
  <c r="D38" i="11"/>
  <c r="C38" i="11"/>
  <c r="N37" i="11"/>
  <c r="M37" i="11"/>
  <c r="L37" i="11"/>
  <c r="K37" i="11"/>
  <c r="J37" i="11"/>
  <c r="I37" i="11"/>
  <c r="H37" i="11"/>
  <c r="G37" i="11"/>
  <c r="F37" i="11"/>
  <c r="E37" i="11"/>
  <c r="D37" i="11"/>
  <c r="C37" i="11"/>
  <c r="N36" i="11"/>
  <c r="M36" i="11"/>
  <c r="L36" i="11"/>
  <c r="K36" i="11"/>
  <c r="J36" i="11"/>
  <c r="I36" i="11"/>
  <c r="H36" i="11"/>
  <c r="G36" i="11"/>
  <c r="F36" i="11"/>
  <c r="E36" i="11"/>
  <c r="D36" i="11"/>
  <c r="C36" i="11"/>
  <c r="N35" i="11"/>
  <c r="M35" i="11"/>
  <c r="L35" i="11"/>
  <c r="K35" i="11"/>
  <c r="J35" i="11"/>
  <c r="I35" i="11"/>
  <c r="H35" i="11"/>
  <c r="G35" i="11"/>
  <c r="F35" i="11"/>
  <c r="E35" i="11"/>
  <c r="D35" i="11"/>
  <c r="C35" i="11"/>
  <c r="N34" i="11"/>
  <c r="M13" i="13" s="1"/>
  <c r="M34" i="11"/>
  <c r="L13" i="13" s="1"/>
  <c r="L34" i="11"/>
  <c r="K13" i="13" s="1"/>
  <c r="K34" i="11"/>
  <c r="J13" i="13" s="1"/>
  <c r="J34" i="11"/>
  <c r="I13" i="13" s="1"/>
  <c r="I34" i="11"/>
  <c r="H13" i="13" s="1"/>
  <c r="H34" i="11"/>
  <c r="G13" i="13" s="1"/>
  <c r="G34" i="11"/>
  <c r="F13" i="13" s="1"/>
  <c r="F34" i="11"/>
  <c r="E13" i="13" s="1"/>
  <c r="E34" i="11"/>
  <c r="D13" i="13" s="1"/>
  <c r="D34" i="11"/>
  <c r="C13" i="13" s="1"/>
  <c r="C34" i="11"/>
  <c r="B13" i="13" s="1"/>
  <c r="N46" i="10"/>
  <c r="M46" i="10"/>
  <c r="L46" i="10"/>
  <c r="K46" i="10"/>
  <c r="J46" i="10"/>
  <c r="I46" i="10"/>
  <c r="H46" i="10"/>
  <c r="G46" i="10"/>
  <c r="F46" i="10"/>
  <c r="E46" i="10"/>
  <c r="D46" i="10"/>
  <c r="C46" i="10"/>
  <c r="N40" i="10"/>
  <c r="M40" i="10"/>
  <c r="L40" i="10"/>
  <c r="K40" i="10"/>
  <c r="J40" i="10"/>
  <c r="I40" i="10"/>
  <c r="H40" i="10"/>
  <c r="G40" i="10"/>
  <c r="F40" i="10"/>
  <c r="E40" i="10"/>
  <c r="D40" i="10"/>
  <c r="C40" i="10"/>
  <c r="N39" i="10"/>
  <c r="M39" i="10"/>
  <c r="L39" i="10"/>
  <c r="K39" i="10"/>
  <c r="J39" i="10"/>
  <c r="I39" i="10"/>
  <c r="H39" i="10"/>
  <c r="G39" i="10"/>
  <c r="F39" i="10"/>
  <c r="E39" i="10"/>
  <c r="D39" i="10"/>
  <c r="C39" i="10"/>
  <c r="N38" i="10"/>
  <c r="M38" i="10"/>
  <c r="L38" i="10"/>
  <c r="K38" i="10"/>
  <c r="J38" i="10"/>
  <c r="I38" i="10"/>
  <c r="H38" i="10"/>
  <c r="G38" i="10"/>
  <c r="F38" i="10"/>
  <c r="E38" i="10"/>
  <c r="D38" i="10"/>
  <c r="C38" i="10"/>
  <c r="N37" i="10"/>
  <c r="M37" i="10"/>
  <c r="L37" i="10"/>
  <c r="K37" i="10"/>
  <c r="J37" i="10"/>
  <c r="I37" i="10"/>
  <c r="H37" i="10"/>
  <c r="G37" i="10"/>
  <c r="F37" i="10"/>
  <c r="E37" i="10"/>
  <c r="D37" i="10"/>
  <c r="C37" i="10"/>
  <c r="N36" i="10"/>
  <c r="M36" i="10"/>
  <c r="L36" i="10"/>
  <c r="K36" i="10"/>
  <c r="J36" i="10"/>
  <c r="I36" i="10"/>
  <c r="H36" i="10"/>
  <c r="G36" i="10"/>
  <c r="F36" i="10"/>
  <c r="E36" i="10"/>
  <c r="D36" i="10"/>
  <c r="C36" i="10"/>
  <c r="N35" i="10"/>
  <c r="M35" i="10"/>
  <c r="L35" i="10"/>
  <c r="K35" i="10"/>
  <c r="J35" i="10"/>
  <c r="I35" i="10"/>
  <c r="H35" i="10"/>
  <c r="G35" i="10"/>
  <c r="F35" i="10"/>
  <c r="E35" i="10"/>
  <c r="D35" i="10"/>
  <c r="C35" i="10"/>
  <c r="N34" i="10"/>
  <c r="M12" i="13" s="1"/>
  <c r="M34" i="10"/>
  <c r="L12" i="13" s="1"/>
  <c r="L34" i="10"/>
  <c r="K12" i="13" s="1"/>
  <c r="K34" i="10"/>
  <c r="J12" i="13" s="1"/>
  <c r="J34" i="10"/>
  <c r="I12" i="13" s="1"/>
  <c r="I34" i="10"/>
  <c r="H12" i="13" s="1"/>
  <c r="H34" i="10"/>
  <c r="G12" i="13" s="1"/>
  <c r="G34" i="10"/>
  <c r="F12" i="13" s="1"/>
  <c r="F34" i="10"/>
  <c r="E12" i="13" s="1"/>
  <c r="E34" i="10"/>
  <c r="D12" i="13" s="1"/>
  <c r="D34" i="10"/>
  <c r="C12" i="13" s="1"/>
  <c r="C34" i="10"/>
  <c r="B12" i="13" s="1"/>
  <c r="N46" i="9"/>
  <c r="M46" i="9"/>
  <c r="L46" i="9"/>
  <c r="K46" i="9"/>
  <c r="J46" i="9"/>
  <c r="I46" i="9"/>
  <c r="H46" i="9"/>
  <c r="G46" i="9"/>
  <c r="F46" i="9"/>
  <c r="E46" i="9"/>
  <c r="D46" i="9"/>
  <c r="C46" i="9"/>
  <c r="N40" i="9"/>
  <c r="M40" i="9"/>
  <c r="L40" i="9"/>
  <c r="K40" i="9"/>
  <c r="J40" i="9"/>
  <c r="I40" i="9"/>
  <c r="H40" i="9"/>
  <c r="G40" i="9"/>
  <c r="F40" i="9"/>
  <c r="E40" i="9"/>
  <c r="D40" i="9"/>
  <c r="C40" i="9"/>
  <c r="M39" i="9"/>
  <c r="L39" i="9"/>
  <c r="K39" i="9"/>
  <c r="J39" i="9"/>
  <c r="I39" i="9"/>
  <c r="H39" i="9"/>
  <c r="G39" i="9"/>
  <c r="F39" i="9"/>
  <c r="E39" i="9"/>
  <c r="D39" i="9"/>
  <c r="C39" i="9"/>
  <c r="N38" i="9"/>
  <c r="M38" i="9"/>
  <c r="L38" i="9"/>
  <c r="K38" i="9"/>
  <c r="J38" i="9"/>
  <c r="I38" i="9"/>
  <c r="H38" i="9"/>
  <c r="G38" i="9"/>
  <c r="F38" i="9"/>
  <c r="E38" i="9"/>
  <c r="D38" i="9"/>
  <c r="C38" i="9"/>
  <c r="N37" i="9"/>
  <c r="M37" i="9"/>
  <c r="L37" i="9"/>
  <c r="K37" i="9"/>
  <c r="J37" i="9"/>
  <c r="I37" i="9"/>
  <c r="H37" i="9"/>
  <c r="G37" i="9"/>
  <c r="F37" i="9"/>
  <c r="E37" i="9"/>
  <c r="D37" i="9"/>
  <c r="C37" i="9"/>
  <c r="N36" i="9"/>
  <c r="M36" i="9"/>
  <c r="L36" i="9"/>
  <c r="K36" i="9"/>
  <c r="J36" i="9"/>
  <c r="I36" i="9"/>
  <c r="H36" i="9"/>
  <c r="G36" i="9"/>
  <c r="F36" i="9"/>
  <c r="E36" i="9"/>
  <c r="D36" i="9"/>
  <c r="C36" i="9"/>
  <c r="N35" i="9"/>
  <c r="M35" i="9"/>
  <c r="L35" i="9"/>
  <c r="K35" i="9"/>
  <c r="J35" i="9"/>
  <c r="I35" i="9"/>
  <c r="H35" i="9"/>
  <c r="G35" i="9"/>
  <c r="F35" i="9"/>
  <c r="E35" i="9"/>
  <c r="D35" i="9"/>
  <c r="C35" i="9"/>
  <c r="N34" i="9"/>
  <c r="M11" i="13" s="1"/>
  <c r="M34" i="9"/>
  <c r="L11" i="13" s="1"/>
  <c r="L34" i="9"/>
  <c r="K11" i="13" s="1"/>
  <c r="K34" i="9"/>
  <c r="J11" i="13" s="1"/>
  <c r="J34" i="9"/>
  <c r="I11" i="13" s="1"/>
  <c r="I34" i="9"/>
  <c r="H11" i="13" s="1"/>
  <c r="H34" i="9"/>
  <c r="G11" i="13" s="1"/>
  <c r="G34" i="9"/>
  <c r="F11" i="13" s="1"/>
  <c r="F34" i="9"/>
  <c r="E11" i="13" s="1"/>
  <c r="E34" i="9"/>
  <c r="D11" i="13" s="1"/>
  <c r="D34" i="9"/>
  <c r="C11" i="13" s="1"/>
  <c r="C34" i="9"/>
  <c r="B11" i="13" s="1"/>
  <c r="N46" i="8"/>
  <c r="M46" i="8"/>
  <c r="L46" i="8"/>
  <c r="K46" i="8"/>
  <c r="J46" i="8"/>
  <c r="I46" i="8"/>
  <c r="H46" i="8"/>
  <c r="G46" i="8"/>
  <c r="F46" i="8"/>
  <c r="E46" i="8"/>
  <c r="D46" i="8"/>
  <c r="C46" i="8"/>
  <c r="N40" i="8"/>
  <c r="M40" i="8"/>
  <c r="L40" i="8"/>
  <c r="K40" i="8"/>
  <c r="J40" i="8"/>
  <c r="I40" i="8"/>
  <c r="H40" i="8"/>
  <c r="G40" i="8"/>
  <c r="F40" i="8"/>
  <c r="E40" i="8"/>
  <c r="D40" i="8"/>
  <c r="C40" i="8"/>
  <c r="N39" i="8"/>
  <c r="M39" i="8"/>
  <c r="L39" i="8"/>
  <c r="K39" i="8"/>
  <c r="J39" i="8"/>
  <c r="I39" i="8"/>
  <c r="H39" i="8"/>
  <c r="G39" i="8"/>
  <c r="F39" i="8"/>
  <c r="E39" i="8"/>
  <c r="D39" i="8"/>
  <c r="C39" i="8"/>
  <c r="N38" i="8"/>
  <c r="M38" i="8"/>
  <c r="L38" i="8"/>
  <c r="K38" i="8"/>
  <c r="J38" i="8"/>
  <c r="I38" i="8"/>
  <c r="H38" i="8"/>
  <c r="G38" i="8"/>
  <c r="F38" i="8"/>
  <c r="E38" i="8"/>
  <c r="D38" i="8"/>
  <c r="C38" i="8"/>
  <c r="N37" i="8"/>
  <c r="M37" i="8"/>
  <c r="L37" i="8"/>
  <c r="K37" i="8"/>
  <c r="J37" i="8"/>
  <c r="I37" i="8"/>
  <c r="H37" i="8"/>
  <c r="G37" i="8"/>
  <c r="F37" i="8"/>
  <c r="E37" i="8"/>
  <c r="D37" i="8"/>
  <c r="C37" i="8"/>
  <c r="N36" i="8"/>
  <c r="M36" i="8"/>
  <c r="L36" i="8"/>
  <c r="K36" i="8"/>
  <c r="J36" i="8"/>
  <c r="I36" i="8"/>
  <c r="H36" i="8"/>
  <c r="G36" i="8"/>
  <c r="F36" i="8"/>
  <c r="E36" i="8"/>
  <c r="D36" i="8"/>
  <c r="C36" i="8"/>
  <c r="N35" i="8"/>
  <c r="M35" i="8"/>
  <c r="L35" i="8"/>
  <c r="K35" i="8"/>
  <c r="J35" i="8"/>
  <c r="I35" i="8"/>
  <c r="H35" i="8"/>
  <c r="G35" i="8"/>
  <c r="F35" i="8"/>
  <c r="E35" i="8"/>
  <c r="D35" i="8"/>
  <c r="C35" i="8"/>
  <c r="N34" i="8"/>
  <c r="M34" i="8"/>
  <c r="L10" i="13" s="1"/>
  <c r="L34" i="8"/>
  <c r="K10" i="13" s="1"/>
  <c r="K34" i="8"/>
  <c r="J10" i="13" s="1"/>
  <c r="J34" i="8"/>
  <c r="I10" i="13" s="1"/>
  <c r="I34" i="8"/>
  <c r="H10" i="13" s="1"/>
  <c r="H34" i="8"/>
  <c r="G10" i="13" s="1"/>
  <c r="G34" i="8"/>
  <c r="F10" i="13" s="1"/>
  <c r="F34" i="8"/>
  <c r="E10" i="13" s="1"/>
  <c r="E34" i="8"/>
  <c r="D10" i="13" s="1"/>
  <c r="D34" i="8"/>
  <c r="C10" i="13" s="1"/>
  <c r="C34" i="8"/>
  <c r="B10" i="13" s="1"/>
  <c r="N46" i="7"/>
  <c r="M46" i="7"/>
  <c r="L46" i="7"/>
  <c r="K46" i="7"/>
  <c r="J46" i="7"/>
  <c r="I46" i="7"/>
  <c r="H46" i="7"/>
  <c r="G46" i="7"/>
  <c r="F46" i="7"/>
  <c r="E46" i="7"/>
  <c r="D46" i="7"/>
  <c r="C46" i="7"/>
  <c r="N40" i="7"/>
  <c r="M40" i="7"/>
  <c r="L40" i="7"/>
  <c r="K40" i="7"/>
  <c r="J40" i="7"/>
  <c r="I40" i="7"/>
  <c r="H40" i="7"/>
  <c r="G40" i="7"/>
  <c r="F40" i="7"/>
  <c r="E40" i="7"/>
  <c r="D40" i="7"/>
  <c r="C40" i="7"/>
  <c r="N39" i="7"/>
  <c r="M39" i="7"/>
  <c r="L39" i="7"/>
  <c r="K39" i="7"/>
  <c r="J39" i="7"/>
  <c r="I39" i="7"/>
  <c r="G39" i="7"/>
  <c r="F39" i="7"/>
  <c r="E39" i="7"/>
  <c r="D39" i="7"/>
  <c r="C39" i="7"/>
  <c r="N38" i="7"/>
  <c r="M38" i="7"/>
  <c r="L38" i="7"/>
  <c r="K38" i="7"/>
  <c r="J38" i="7"/>
  <c r="I38" i="7"/>
  <c r="H38" i="7"/>
  <c r="G38" i="7"/>
  <c r="F38" i="7"/>
  <c r="E38" i="7"/>
  <c r="D38" i="7"/>
  <c r="C38" i="7"/>
  <c r="N37" i="7"/>
  <c r="M37" i="7"/>
  <c r="L37" i="7"/>
  <c r="K37" i="7"/>
  <c r="J37" i="7"/>
  <c r="I37" i="7"/>
  <c r="H37" i="7"/>
  <c r="G37" i="7"/>
  <c r="F37" i="7"/>
  <c r="E37" i="7"/>
  <c r="D37" i="7"/>
  <c r="C37" i="7"/>
  <c r="N36" i="7"/>
  <c r="M36" i="7"/>
  <c r="L36" i="7"/>
  <c r="K36" i="7"/>
  <c r="J36" i="7"/>
  <c r="I36" i="7"/>
  <c r="H36" i="7"/>
  <c r="G36" i="7"/>
  <c r="F36" i="7"/>
  <c r="E36" i="7"/>
  <c r="D36" i="7"/>
  <c r="C36" i="7"/>
  <c r="N35" i="7"/>
  <c r="M35" i="7"/>
  <c r="L35" i="7"/>
  <c r="K35" i="7"/>
  <c r="J35" i="7"/>
  <c r="I35" i="7"/>
  <c r="H35" i="7"/>
  <c r="G35" i="7"/>
  <c r="F35" i="7"/>
  <c r="E35" i="7"/>
  <c r="D35" i="7"/>
  <c r="C35" i="7"/>
  <c r="N34" i="7"/>
  <c r="M9" i="13" s="1"/>
  <c r="M34" i="7"/>
  <c r="L9" i="13" s="1"/>
  <c r="L34" i="7"/>
  <c r="K9" i="13" s="1"/>
  <c r="K34" i="7"/>
  <c r="J9" i="13" s="1"/>
  <c r="J34" i="7"/>
  <c r="I9" i="13" s="1"/>
  <c r="I34" i="7"/>
  <c r="H9" i="13" s="1"/>
  <c r="H34" i="7"/>
  <c r="G9" i="13" s="1"/>
  <c r="G34" i="7"/>
  <c r="F9" i="13" s="1"/>
  <c r="F34" i="7"/>
  <c r="E9" i="13" s="1"/>
  <c r="E34" i="7"/>
  <c r="D9" i="13" s="1"/>
  <c r="D34" i="7"/>
  <c r="C9" i="13" s="1"/>
  <c r="C34" i="7"/>
  <c r="B9" i="13" s="1"/>
  <c r="N46" i="6"/>
  <c r="M46" i="6"/>
  <c r="L46" i="6"/>
  <c r="K46" i="6"/>
  <c r="J46" i="6"/>
  <c r="I46" i="6"/>
  <c r="H46" i="6"/>
  <c r="G46" i="6"/>
  <c r="F46" i="6"/>
  <c r="E46" i="6"/>
  <c r="D46" i="6"/>
  <c r="C46" i="6"/>
  <c r="N40" i="6"/>
  <c r="M40" i="6"/>
  <c r="L40" i="6"/>
  <c r="K40" i="6"/>
  <c r="J40" i="6"/>
  <c r="I40" i="6"/>
  <c r="H40" i="6"/>
  <c r="G40" i="6"/>
  <c r="F40" i="6"/>
  <c r="E40" i="6"/>
  <c r="D40" i="6"/>
  <c r="C40" i="6"/>
  <c r="N39" i="6"/>
  <c r="M39" i="6"/>
  <c r="L39" i="6"/>
  <c r="K39" i="6"/>
  <c r="J39" i="6"/>
  <c r="I39" i="6"/>
  <c r="H39" i="6"/>
  <c r="G39" i="6"/>
  <c r="F39" i="6"/>
  <c r="E39" i="6"/>
  <c r="D39" i="6"/>
  <c r="C39" i="6"/>
  <c r="N38" i="6"/>
  <c r="M38" i="6"/>
  <c r="L38" i="6"/>
  <c r="K38" i="6"/>
  <c r="J38" i="6"/>
  <c r="I38" i="6"/>
  <c r="H38" i="6"/>
  <c r="G38" i="6"/>
  <c r="F38" i="6"/>
  <c r="E38" i="6"/>
  <c r="D38" i="6"/>
  <c r="C38" i="6"/>
  <c r="N37" i="6"/>
  <c r="M37" i="6"/>
  <c r="L37" i="6"/>
  <c r="K37" i="6"/>
  <c r="J37" i="6"/>
  <c r="I37" i="6"/>
  <c r="H37" i="6"/>
  <c r="G37" i="6"/>
  <c r="F37" i="6"/>
  <c r="E37" i="6"/>
  <c r="D37" i="6"/>
  <c r="C37" i="6"/>
  <c r="N36" i="6"/>
  <c r="M36" i="6"/>
  <c r="L36" i="6"/>
  <c r="K36" i="6"/>
  <c r="J36" i="6"/>
  <c r="I36" i="6"/>
  <c r="H36" i="6"/>
  <c r="G36" i="6"/>
  <c r="F36" i="6"/>
  <c r="E36" i="6"/>
  <c r="D36" i="6"/>
  <c r="C36" i="6"/>
  <c r="N35" i="6"/>
  <c r="M35" i="6"/>
  <c r="L35" i="6"/>
  <c r="K35" i="6"/>
  <c r="J35" i="6"/>
  <c r="I35" i="6"/>
  <c r="H35" i="6"/>
  <c r="G35" i="6"/>
  <c r="F35" i="6"/>
  <c r="E35" i="6"/>
  <c r="D35" i="6"/>
  <c r="C35" i="6"/>
  <c r="N34" i="6"/>
  <c r="M8" i="13" s="1"/>
  <c r="M34" i="6"/>
  <c r="L8" i="13" s="1"/>
  <c r="L34" i="6"/>
  <c r="K8" i="13" s="1"/>
  <c r="K34" i="6"/>
  <c r="J8" i="13" s="1"/>
  <c r="J34" i="6"/>
  <c r="I8" i="13" s="1"/>
  <c r="I34" i="6"/>
  <c r="H8" i="13" s="1"/>
  <c r="H34" i="6"/>
  <c r="G8" i="13" s="1"/>
  <c r="G34" i="6"/>
  <c r="F8" i="13" s="1"/>
  <c r="F34" i="6"/>
  <c r="E8" i="13" s="1"/>
  <c r="E34" i="6"/>
  <c r="D8" i="13" s="1"/>
  <c r="D34" i="6"/>
  <c r="C8" i="13" s="1"/>
  <c r="C34" i="6"/>
  <c r="B8" i="13" s="1"/>
  <c r="N46" i="5"/>
  <c r="M46" i="5"/>
  <c r="L46" i="5"/>
  <c r="K46" i="5"/>
  <c r="J46" i="5"/>
  <c r="I46" i="5"/>
  <c r="H46" i="5"/>
  <c r="G46" i="5"/>
  <c r="F46" i="5"/>
  <c r="E46" i="5"/>
  <c r="D46" i="5"/>
  <c r="C46" i="5"/>
  <c r="N40" i="5"/>
  <c r="M40" i="5"/>
  <c r="L40" i="5"/>
  <c r="K40" i="5"/>
  <c r="J40" i="5"/>
  <c r="I40" i="5"/>
  <c r="H40" i="5"/>
  <c r="G40" i="5"/>
  <c r="F40" i="5"/>
  <c r="E40" i="5"/>
  <c r="D40" i="5"/>
  <c r="C40" i="5"/>
  <c r="N39" i="5"/>
  <c r="M39" i="5"/>
  <c r="L39" i="5"/>
  <c r="K39" i="5"/>
  <c r="J39" i="5"/>
  <c r="I39" i="5"/>
  <c r="H39" i="5"/>
  <c r="G39" i="5"/>
  <c r="F39" i="5"/>
  <c r="E39" i="5"/>
  <c r="D39" i="5"/>
  <c r="C39" i="5"/>
  <c r="N38" i="5"/>
  <c r="M38" i="5"/>
  <c r="L38" i="5"/>
  <c r="K38" i="5"/>
  <c r="J38" i="5"/>
  <c r="I38" i="5"/>
  <c r="H38" i="5"/>
  <c r="G38" i="5"/>
  <c r="F38" i="5"/>
  <c r="E38" i="5"/>
  <c r="D38" i="5"/>
  <c r="C38" i="5"/>
  <c r="N37" i="5"/>
  <c r="M37" i="5"/>
  <c r="L37" i="5"/>
  <c r="K37" i="5"/>
  <c r="J37" i="5"/>
  <c r="I37" i="5"/>
  <c r="H37" i="5"/>
  <c r="G37" i="5"/>
  <c r="F37" i="5"/>
  <c r="E37" i="5"/>
  <c r="D37" i="5"/>
  <c r="C37" i="5"/>
  <c r="N36" i="5"/>
  <c r="M36" i="5"/>
  <c r="L36" i="5"/>
  <c r="K36" i="5"/>
  <c r="J36" i="5"/>
  <c r="I36" i="5"/>
  <c r="H36" i="5"/>
  <c r="G36" i="5"/>
  <c r="F36" i="5"/>
  <c r="E36" i="5"/>
  <c r="D36" i="5"/>
  <c r="C36" i="5"/>
  <c r="N35" i="5"/>
  <c r="M35" i="5"/>
  <c r="L35" i="5"/>
  <c r="K35" i="5"/>
  <c r="J35" i="5"/>
  <c r="I35" i="5"/>
  <c r="H35" i="5"/>
  <c r="G35" i="5"/>
  <c r="F35" i="5"/>
  <c r="E35" i="5"/>
  <c r="D35" i="5"/>
  <c r="C35" i="5"/>
  <c r="N34" i="5"/>
  <c r="M7" i="13" s="1"/>
  <c r="M34" i="5"/>
  <c r="L7" i="13" s="1"/>
  <c r="L34" i="5"/>
  <c r="K7" i="13" s="1"/>
  <c r="K34" i="5"/>
  <c r="J7" i="13" s="1"/>
  <c r="J34" i="5"/>
  <c r="I7" i="13" s="1"/>
  <c r="I34" i="5"/>
  <c r="H7" i="13" s="1"/>
  <c r="H34" i="5"/>
  <c r="G7" i="13" s="1"/>
  <c r="G34" i="5"/>
  <c r="F7" i="13" s="1"/>
  <c r="F34" i="5"/>
  <c r="E7" i="13" s="1"/>
  <c r="E34" i="5"/>
  <c r="D7" i="13" s="1"/>
  <c r="D34" i="5"/>
  <c r="C7" i="13" s="1"/>
  <c r="C34" i="5"/>
  <c r="B7" i="13" s="1"/>
  <c r="N46" i="4"/>
  <c r="M46" i="4"/>
  <c r="L46" i="4"/>
  <c r="K46" i="4"/>
  <c r="J46" i="4"/>
  <c r="I46" i="4"/>
  <c r="H46" i="4"/>
  <c r="G46" i="4"/>
  <c r="F46" i="4"/>
  <c r="E46" i="4"/>
  <c r="D46" i="4"/>
  <c r="C46" i="4"/>
  <c r="N40" i="4"/>
  <c r="M40" i="4"/>
  <c r="L40" i="4"/>
  <c r="K40" i="4"/>
  <c r="J40" i="4"/>
  <c r="I40" i="4"/>
  <c r="H40" i="4"/>
  <c r="G40" i="4"/>
  <c r="F40" i="4"/>
  <c r="E40" i="4"/>
  <c r="D40" i="4"/>
  <c r="C40" i="4"/>
  <c r="N39" i="4"/>
  <c r="M39" i="4"/>
  <c r="L39" i="4"/>
  <c r="K39" i="4"/>
  <c r="J39" i="4"/>
  <c r="I39" i="4"/>
  <c r="H39" i="4"/>
  <c r="G39" i="4"/>
  <c r="F39" i="4"/>
  <c r="E39" i="4"/>
  <c r="D39" i="4"/>
  <c r="C39" i="4"/>
  <c r="N38" i="4"/>
  <c r="M38" i="4"/>
  <c r="L38" i="4"/>
  <c r="K38" i="4"/>
  <c r="J38" i="4"/>
  <c r="I38" i="4"/>
  <c r="H38" i="4"/>
  <c r="G38" i="4"/>
  <c r="F38" i="4"/>
  <c r="E38" i="4"/>
  <c r="D38" i="4"/>
  <c r="C38" i="4"/>
  <c r="N37" i="4"/>
  <c r="M37" i="4"/>
  <c r="L37" i="4"/>
  <c r="K37" i="4"/>
  <c r="J37" i="4"/>
  <c r="I37" i="4"/>
  <c r="H37" i="4"/>
  <c r="G37" i="4"/>
  <c r="F37" i="4"/>
  <c r="E37" i="4"/>
  <c r="D37" i="4"/>
  <c r="C37" i="4"/>
  <c r="N36" i="4"/>
  <c r="M36" i="4"/>
  <c r="L36" i="4"/>
  <c r="K36" i="4"/>
  <c r="J36" i="4"/>
  <c r="I36" i="4"/>
  <c r="H36" i="4"/>
  <c r="G36" i="4"/>
  <c r="F36" i="4"/>
  <c r="E36" i="4"/>
  <c r="D36" i="4"/>
  <c r="C36" i="4"/>
  <c r="N35" i="4"/>
  <c r="M35" i="4"/>
  <c r="L35" i="4"/>
  <c r="K35" i="4"/>
  <c r="J35" i="4"/>
  <c r="I35" i="4"/>
  <c r="H35" i="4"/>
  <c r="G35" i="4"/>
  <c r="F35" i="4"/>
  <c r="E35" i="4"/>
  <c r="D35" i="4"/>
  <c r="C35" i="4"/>
  <c r="N34" i="4"/>
  <c r="M6" i="13" s="1"/>
  <c r="M34" i="4"/>
  <c r="L6" i="13" s="1"/>
  <c r="L34" i="4"/>
  <c r="K6" i="13" s="1"/>
  <c r="K34" i="4"/>
  <c r="J6" i="13" s="1"/>
  <c r="J34" i="4"/>
  <c r="I6" i="13" s="1"/>
  <c r="I34" i="4"/>
  <c r="H6" i="13" s="1"/>
  <c r="H34" i="4"/>
  <c r="G6" i="13" s="1"/>
  <c r="G34" i="4"/>
  <c r="F6" i="13" s="1"/>
  <c r="F34" i="4"/>
  <c r="E6" i="13" s="1"/>
  <c r="E34" i="4"/>
  <c r="D6" i="13" s="1"/>
  <c r="D34" i="4"/>
  <c r="C6" i="13" s="1"/>
  <c r="C34" i="4"/>
  <c r="B6" i="13" s="1"/>
  <c r="N46" i="3"/>
  <c r="M46" i="3"/>
  <c r="L46" i="3"/>
  <c r="K46" i="3"/>
  <c r="J46" i="3"/>
  <c r="I46" i="3"/>
  <c r="H46" i="3"/>
  <c r="G46" i="3"/>
  <c r="F46" i="3"/>
  <c r="E46" i="3"/>
  <c r="D46" i="3"/>
  <c r="C46" i="3"/>
  <c r="N40" i="3"/>
  <c r="M40" i="3"/>
  <c r="L40" i="3"/>
  <c r="K40" i="3"/>
  <c r="J40" i="3"/>
  <c r="I40" i="3"/>
  <c r="H40" i="3"/>
  <c r="G40" i="3"/>
  <c r="F40" i="3"/>
  <c r="E40" i="3"/>
  <c r="D40" i="3"/>
  <c r="C40" i="3"/>
  <c r="N39" i="3"/>
  <c r="M39" i="3"/>
  <c r="L39" i="3"/>
  <c r="K39" i="3"/>
  <c r="J39" i="3"/>
  <c r="I39" i="3"/>
  <c r="H39" i="3"/>
  <c r="G39" i="3"/>
  <c r="F39" i="3"/>
  <c r="E39" i="3"/>
  <c r="D39" i="3"/>
  <c r="C39" i="3"/>
  <c r="N38" i="3"/>
  <c r="M38" i="3"/>
  <c r="L38" i="3"/>
  <c r="K38" i="3"/>
  <c r="J38" i="3"/>
  <c r="I38" i="3"/>
  <c r="H38" i="3"/>
  <c r="G38" i="3"/>
  <c r="F38" i="3"/>
  <c r="E38" i="3"/>
  <c r="D38" i="3"/>
  <c r="C38" i="3"/>
  <c r="N37" i="3"/>
  <c r="M37" i="3"/>
  <c r="L37" i="3"/>
  <c r="K37" i="3"/>
  <c r="J37" i="3"/>
  <c r="I37" i="3"/>
  <c r="H37" i="3"/>
  <c r="G37" i="3"/>
  <c r="F37" i="3"/>
  <c r="E37" i="3"/>
  <c r="D37" i="3"/>
  <c r="C37" i="3"/>
  <c r="N36" i="3"/>
  <c r="M36" i="3"/>
  <c r="L36" i="3"/>
  <c r="K36" i="3"/>
  <c r="J36" i="3"/>
  <c r="I36" i="3"/>
  <c r="H36" i="3"/>
  <c r="G36" i="3"/>
  <c r="F36" i="3"/>
  <c r="E36" i="3"/>
  <c r="D36" i="3"/>
  <c r="C36" i="3"/>
  <c r="N35" i="3"/>
  <c r="M35" i="3"/>
  <c r="L35" i="3"/>
  <c r="K35" i="3"/>
  <c r="J35" i="3"/>
  <c r="I35" i="3"/>
  <c r="H35" i="3"/>
  <c r="G35" i="3"/>
  <c r="F35" i="3"/>
  <c r="E35" i="3"/>
  <c r="D35" i="3"/>
  <c r="C35" i="3"/>
  <c r="N34" i="3"/>
  <c r="M5" i="13" s="1"/>
  <c r="M34" i="3"/>
  <c r="L5" i="13" s="1"/>
  <c r="L34" i="3"/>
  <c r="K5" i="13" s="1"/>
  <c r="K34" i="3"/>
  <c r="J5" i="13" s="1"/>
  <c r="J34" i="3"/>
  <c r="I5" i="13" s="1"/>
  <c r="I34" i="3"/>
  <c r="H5" i="13" s="1"/>
  <c r="H34" i="3"/>
  <c r="G5" i="13" s="1"/>
  <c r="G34" i="3"/>
  <c r="F5" i="13" s="1"/>
  <c r="F34" i="3"/>
  <c r="E34" i="3"/>
  <c r="D5" i="13" s="1"/>
  <c r="D34" i="3"/>
  <c r="C5" i="13" s="1"/>
  <c r="C34" i="3"/>
  <c r="B5" i="13" s="1"/>
  <c r="N46" i="2"/>
  <c r="M46" i="2"/>
  <c r="L46" i="2"/>
  <c r="K46" i="2"/>
  <c r="J46" i="2"/>
  <c r="I46" i="2"/>
  <c r="H46" i="2"/>
  <c r="G46" i="2"/>
  <c r="F46" i="2"/>
  <c r="E46" i="2"/>
  <c r="D46" i="2"/>
  <c r="C46" i="2"/>
  <c r="N40" i="2"/>
  <c r="M40" i="2"/>
  <c r="L40" i="2"/>
  <c r="K40" i="2"/>
  <c r="J40" i="2"/>
  <c r="I40" i="2"/>
  <c r="H40" i="2"/>
  <c r="G40" i="2"/>
  <c r="F40" i="2"/>
  <c r="E40" i="2"/>
  <c r="D40" i="2"/>
  <c r="C40" i="2"/>
  <c r="N39" i="2"/>
  <c r="M39" i="2"/>
  <c r="L39" i="2"/>
  <c r="K39" i="2"/>
  <c r="J39" i="2"/>
  <c r="I39" i="2"/>
  <c r="H39" i="2"/>
  <c r="G39" i="2"/>
  <c r="F39" i="2"/>
  <c r="E39" i="2"/>
  <c r="D39" i="2"/>
  <c r="C39" i="2"/>
  <c r="N38" i="2"/>
  <c r="M38" i="2"/>
  <c r="L38" i="2"/>
  <c r="K38" i="2"/>
  <c r="J38" i="2"/>
  <c r="I38" i="2"/>
  <c r="H38" i="2"/>
  <c r="G38" i="2"/>
  <c r="F38" i="2"/>
  <c r="E38" i="2"/>
  <c r="D38" i="2"/>
  <c r="C38" i="2"/>
  <c r="N37" i="2"/>
  <c r="M37" i="2"/>
  <c r="L37" i="2"/>
  <c r="K37" i="2"/>
  <c r="J37" i="2"/>
  <c r="I37" i="2"/>
  <c r="H37" i="2"/>
  <c r="G37" i="2"/>
  <c r="F37" i="2"/>
  <c r="E37" i="2"/>
  <c r="D37" i="2"/>
  <c r="C37" i="2"/>
  <c r="N36" i="2"/>
  <c r="M36" i="2"/>
  <c r="L36" i="2"/>
  <c r="K36" i="2"/>
  <c r="J36" i="2"/>
  <c r="I36" i="2"/>
  <c r="H36" i="2"/>
  <c r="G36" i="2"/>
  <c r="F36" i="2"/>
  <c r="E36" i="2"/>
  <c r="D36" i="2"/>
  <c r="C36" i="2"/>
  <c r="N35" i="2"/>
  <c r="M35" i="2"/>
  <c r="L35" i="2"/>
  <c r="K35" i="2"/>
  <c r="J35" i="2"/>
  <c r="I35" i="2"/>
  <c r="H35" i="2"/>
  <c r="G35" i="2"/>
  <c r="F35" i="2"/>
  <c r="E35" i="2"/>
  <c r="D35" i="2"/>
  <c r="C35" i="2"/>
  <c r="N34" i="2"/>
  <c r="M4" i="13" s="1"/>
  <c r="M34" i="2"/>
  <c r="L4" i="13" s="1"/>
  <c r="L34" i="2"/>
  <c r="K4" i="13" s="1"/>
  <c r="K34" i="2"/>
  <c r="J4" i="13" s="1"/>
  <c r="J34" i="2"/>
  <c r="I4" i="13" s="1"/>
  <c r="I34" i="2"/>
  <c r="H4" i="13" s="1"/>
  <c r="H34" i="2"/>
  <c r="G4" i="13" s="1"/>
  <c r="G34" i="2"/>
  <c r="F4" i="13" s="1"/>
  <c r="F34" i="2"/>
  <c r="E4" i="13" s="1"/>
  <c r="E34" i="2"/>
  <c r="D4" i="13" s="1"/>
  <c r="D34" i="2"/>
  <c r="C4" i="13" s="1"/>
  <c r="C34" i="2"/>
  <c r="B4" i="13" s="1"/>
  <c r="N46" i="1"/>
  <c r="M46" i="1"/>
  <c r="L46" i="1"/>
  <c r="K46" i="1"/>
  <c r="J46" i="1"/>
  <c r="I46" i="1"/>
  <c r="H46" i="1"/>
  <c r="G46" i="1"/>
  <c r="F46" i="1"/>
  <c r="E46" i="1"/>
  <c r="D46" i="1"/>
  <c r="C46" i="1"/>
  <c r="N40" i="1"/>
  <c r="M40" i="1"/>
  <c r="L40" i="1"/>
  <c r="K40" i="1"/>
  <c r="J40" i="1"/>
  <c r="I40" i="1"/>
  <c r="H40" i="1"/>
  <c r="G40" i="1"/>
  <c r="F40" i="1"/>
  <c r="E40" i="1"/>
  <c r="D40" i="1"/>
  <c r="C40" i="1"/>
  <c r="N39" i="1"/>
  <c r="M39" i="1"/>
  <c r="L39" i="1"/>
  <c r="K39" i="1"/>
  <c r="J39" i="1"/>
  <c r="I39" i="1"/>
  <c r="H39" i="1"/>
  <c r="G39" i="1"/>
  <c r="F39" i="1"/>
  <c r="E39" i="1"/>
  <c r="D39" i="1"/>
  <c r="C39" i="1"/>
  <c r="N38" i="1"/>
  <c r="M38" i="1"/>
  <c r="L38" i="1"/>
  <c r="K38" i="1"/>
  <c r="J38" i="1"/>
  <c r="I38" i="1"/>
  <c r="H38" i="1"/>
  <c r="G38" i="1"/>
  <c r="F38" i="1"/>
  <c r="E38" i="1"/>
  <c r="D38" i="1"/>
  <c r="C38" i="1"/>
  <c r="N37" i="1"/>
  <c r="M37" i="1"/>
  <c r="L37" i="1"/>
  <c r="K37" i="1"/>
  <c r="J37" i="1"/>
  <c r="I37" i="1"/>
  <c r="H37" i="1"/>
  <c r="G37" i="1"/>
  <c r="F37" i="1"/>
  <c r="E37" i="1"/>
  <c r="D37" i="1"/>
  <c r="C37" i="1"/>
  <c r="N36" i="1"/>
  <c r="M36" i="1"/>
  <c r="L36" i="1"/>
  <c r="K36" i="1"/>
  <c r="J36" i="1"/>
  <c r="I36" i="1"/>
  <c r="H36" i="1"/>
  <c r="G36" i="1"/>
  <c r="F36" i="1"/>
  <c r="E36" i="1"/>
  <c r="D36" i="1"/>
  <c r="C36" i="1"/>
  <c r="N35" i="1"/>
  <c r="M35" i="1"/>
  <c r="L35" i="1"/>
  <c r="K35" i="1"/>
  <c r="J35" i="1"/>
  <c r="I35" i="1"/>
  <c r="H35" i="1"/>
  <c r="G35" i="1"/>
  <c r="F35" i="1"/>
  <c r="E35" i="1"/>
  <c r="D35" i="1"/>
  <c r="C35" i="1"/>
  <c r="N34" i="1"/>
  <c r="M3" i="13" s="1"/>
  <c r="M34" i="1"/>
  <c r="L3" i="13" s="1"/>
  <c r="L34" i="1"/>
  <c r="K3" i="13" s="1"/>
  <c r="K34" i="1"/>
  <c r="J3" i="13" s="1"/>
  <c r="J34" i="1"/>
  <c r="I3" i="13" s="1"/>
  <c r="I34" i="1"/>
  <c r="H3" i="13" s="1"/>
  <c r="H34" i="1"/>
  <c r="G3" i="13" s="1"/>
  <c r="G34" i="1"/>
  <c r="F3" i="13" s="1"/>
  <c r="F34" i="1"/>
  <c r="E3" i="13" s="1"/>
  <c r="E34" i="1"/>
  <c r="D3" i="13" s="1"/>
  <c r="D34" i="1"/>
  <c r="C3" i="13" s="1"/>
  <c r="C34" i="1"/>
  <c r="B3" i="13" s="1"/>
  <c r="P32" i="13"/>
  <c r="O32" i="13"/>
  <c r="A4" i="1"/>
  <c r="A3" i="1"/>
  <c r="P38" i="13"/>
  <c r="O38" i="13"/>
  <c r="P37" i="13"/>
  <c r="O37" i="13"/>
  <c r="P36" i="13"/>
  <c r="O36" i="13"/>
  <c r="P35" i="13"/>
  <c r="O35" i="13"/>
  <c r="P34" i="13"/>
  <c r="O34" i="13"/>
  <c r="P33" i="13"/>
  <c r="O33" i="13"/>
  <c r="E14" i="13"/>
  <c r="G14" i="13"/>
  <c r="E5" i="13"/>
  <c r="C14" i="13"/>
  <c r="M14" i="13"/>
  <c r="M10" i="13"/>
  <c r="P22" i="13" l="1"/>
  <c r="Q22" i="13" s="1"/>
  <c r="B27" i="13"/>
  <c r="L17" i="13"/>
  <c r="D17" i="13"/>
  <c r="K17" i="13"/>
  <c r="G17" i="13"/>
  <c r="F17" i="13"/>
  <c r="I17" i="13"/>
  <c r="C17" i="13"/>
  <c r="B17" i="13"/>
  <c r="H17" i="13"/>
  <c r="J17" i="13"/>
  <c r="E17" i="13"/>
  <c r="M17" i="13"/>
  <c r="C16" i="13"/>
  <c r="E16" i="13"/>
  <c r="G16" i="13"/>
  <c r="K16" i="13"/>
  <c r="C18" i="13"/>
  <c r="E18" i="13"/>
  <c r="G18" i="13"/>
  <c r="K18" i="13"/>
  <c r="C19" i="13"/>
  <c r="E19" i="13"/>
  <c r="G19" i="13"/>
  <c r="K19" i="13"/>
  <c r="C20" i="13"/>
  <c r="E20" i="13"/>
  <c r="G20" i="13"/>
  <c r="K20" i="13"/>
  <c r="C21" i="13"/>
  <c r="E21" i="13"/>
  <c r="G21" i="13"/>
  <c r="K21" i="13"/>
  <c r="C27" i="13"/>
  <c r="E27" i="13"/>
  <c r="G27" i="13"/>
  <c r="K27" i="13"/>
  <c r="C23" i="13"/>
  <c r="E23" i="13"/>
  <c r="G23" i="13"/>
  <c r="K23" i="13"/>
  <c r="B16" i="13"/>
  <c r="F16" i="13"/>
  <c r="B18" i="13"/>
  <c r="F18" i="13"/>
  <c r="H18" i="13"/>
  <c r="B19" i="13"/>
  <c r="F19" i="13"/>
  <c r="B20" i="13"/>
  <c r="F20" i="13"/>
  <c r="B21" i="13"/>
  <c r="F21" i="13"/>
  <c r="F27" i="13"/>
  <c r="B23" i="13"/>
  <c r="F23" i="13"/>
  <c r="M16" i="13"/>
  <c r="M18" i="13"/>
  <c r="M19" i="13"/>
  <c r="M21" i="13"/>
  <c r="M23" i="13"/>
  <c r="M27" i="13"/>
  <c r="J16" i="13"/>
  <c r="J18" i="13"/>
  <c r="J19" i="13"/>
  <c r="J20" i="13"/>
  <c r="J21" i="13"/>
  <c r="J23" i="13"/>
  <c r="J27" i="13"/>
  <c r="I16" i="13"/>
  <c r="I18" i="13"/>
  <c r="I19" i="13"/>
  <c r="I20" i="13"/>
  <c r="I21" i="13"/>
  <c r="I23" i="13"/>
  <c r="I27" i="13"/>
  <c r="H16" i="13"/>
  <c r="H19" i="13"/>
  <c r="H20" i="13"/>
  <c r="H21" i="13"/>
  <c r="H23" i="13"/>
  <c r="H27" i="13"/>
  <c r="L16" i="13"/>
  <c r="L18" i="13"/>
  <c r="L19" i="13"/>
  <c r="L20" i="13"/>
  <c r="L21" i="13"/>
  <c r="L23" i="13"/>
  <c r="L27" i="13"/>
  <c r="B7" i="1"/>
  <c r="A6" i="1"/>
  <c r="A5" i="1"/>
  <c r="M20" i="13"/>
  <c r="D16" i="13"/>
  <c r="D18" i="13"/>
  <c r="D19" i="13"/>
  <c r="D20" i="13"/>
  <c r="D21" i="13"/>
  <c r="D23" i="13"/>
  <c r="D27" i="13"/>
  <c r="O14" i="13"/>
  <c r="O13" i="13"/>
  <c r="M15" i="13"/>
  <c r="O11" i="13"/>
  <c r="O10" i="13"/>
  <c r="O9" i="13"/>
  <c r="O8" i="13"/>
  <c r="B15" i="13"/>
  <c r="K15" i="13"/>
  <c r="F15" i="13"/>
  <c r="O5" i="13"/>
  <c r="O4" i="13"/>
  <c r="O3" i="13"/>
  <c r="P3" i="13" s="1"/>
  <c r="I15" i="13"/>
  <c r="O12" i="13"/>
  <c r="D15" i="13"/>
  <c r="G15" i="13"/>
  <c r="L15" i="13"/>
  <c r="J15" i="13"/>
  <c r="E15" i="13"/>
  <c r="O7" i="13"/>
  <c r="P7" i="13" s="1"/>
  <c r="C15" i="13"/>
  <c r="O6" i="13"/>
  <c r="H15" i="13"/>
  <c r="P14" i="13" l="1"/>
  <c r="Q14" i="13" s="1"/>
  <c r="P13" i="13"/>
  <c r="Q13" i="13"/>
  <c r="P12" i="13"/>
  <c r="Q12" i="13" s="1"/>
  <c r="P5" i="13"/>
  <c r="Q5" i="13"/>
  <c r="P11" i="13"/>
  <c r="Q11" i="13" s="1"/>
  <c r="P8" i="13"/>
  <c r="Q8" i="13" s="1"/>
  <c r="P6" i="13"/>
  <c r="Q6" i="13" s="1"/>
  <c r="P9" i="13"/>
  <c r="Q9" i="13" s="1"/>
  <c r="P10" i="13"/>
  <c r="Q10" i="13" s="1"/>
  <c r="P4" i="13"/>
  <c r="Q4" i="13" s="1"/>
  <c r="O16" i="13"/>
  <c r="O17" i="13"/>
  <c r="O18" i="13"/>
  <c r="O21" i="13"/>
  <c r="O20" i="13"/>
  <c r="B8" i="1"/>
  <c r="A7" i="1"/>
  <c r="O27" i="13"/>
  <c r="O19" i="13"/>
  <c r="O23" i="13"/>
  <c r="O15" i="13"/>
  <c r="P17" i="13" l="1"/>
  <c r="Q17" i="13" s="1"/>
  <c r="P19" i="13"/>
  <c r="Q19" i="13" s="1"/>
  <c r="P16" i="13"/>
  <c r="Q16" i="13" s="1"/>
  <c r="P27" i="13"/>
  <c r="Q27" i="13" s="1"/>
  <c r="P21" i="13"/>
  <c r="Q21" i="13" s="1"/>
  <c r="P23" i="13"/>
  <c r="Q23" i="13" s="1"/>
  <c r="P20" i="13"/>
  <c r="Q20" i="13" s="1"/>
  <c r="P15" i="13"/>
  <c r="Q15" i="13" s="1"/>
  <c r="P18" i="13"/>
  <c r="Q18" i="13" s="1"/>
  <c r="B9" i="1"/>
  <c r="A8" i="1"/>
  <c r="B10" i="1" l="1"/>
  <c r="A9" i="1"/>
  <c r="B11" i="1" l="1"/>
  <c r="A10" i="1"/>
  <c r="B12" i="1" l="1"/>
  <c r="A11" i="1"/>
  <c r="B13" i="1" l="1"/>
  <c r="A12" i="1"/>
  <c r="B14" i="1" l="1"/>
  <c r="A13" i="1"/>
  <c r="B15" i="1" l="1"/>
  <c r="A14" i="1"/>
  <c r="B16" i="1" l="1"/>
  <c r="A15" i="1"/>
  <c r="B17" i="1" l="1"/>
  <c r="A16" i="1"/>
  <c r="B18" i="1" l="1"/>
  <c r="A17" i="1"/>
  <c r="B19" i="1" l="1"/>
  <c r="A18" i="1"/>
  <c r="B20" i="1" l="1"/>
  <c r="A19" i="1"/>
  <c r="B21" i="1" l="1"/>
  <c r="A20" i="1"/>
  <c r="B22" i="1" l="1"/>
  <c r="A21" i="1"/>
  <c r="B23" i="1" l="1"/>
  <c r="A22" i="1"/>
  <c r="B24" i="1" l="1"/>
  <c r="A23" i="1"/>
  <c r="B25" i="1" l="1"/>
  <c r="A24" i="1"/>
  <c r="B26" i="1" l="1"/>
  <c r="A25" i="1"/>
  <c r="B27" i="1" l="1"/>
  <c r="A26" i="1"/>
  <c r="B28" i="1" l="1"/>
  <c r="A27" i="1"/>
  <c r="B29" i="1" l="1"/>
  <c r="A28" i="1"/>
  <c r="B30" i="1" l="1"/>
  <c r="A29" i="1"/>
  <c r="B31" i="1" l="1"/>
  <c r="A30" i="1"/>
  <c r="B32" i="1" l="1"/>
  <c r="A31" i="1"/>
  <c r="B33" i="1" l="1"/>
  <c r="A32" i="1"/>
  <c r="A33" i="1" l="1"/>
  <c r="B3" i="2"/>
  <c r="B4" i="2" l="1"/>
  <c r="A3" i="2"/>
  <c r="A4" i="2" l="1"/>
  <c r="B5" i="2"/>
  <c r="B6" i="2" l="1"/>
  <c r="A5" i="2"/>
  <c r="B7" i="2" l="1"/>
  <c r="A6" i="2"/>
  <c r="A7" i="2" l="1"/>
  <c r="B8" i="2"/>
  <c r="B9" i="2" l="1"/>
  <c r="A8" i="2"/>
  <c r="A9" i="2" l="1"/>
  <c r="B10" i="2"/>
  <c r="A10" i="2" l="1"/>
  <c r="B11" i="2"/>
  <c r="A11" i="2" l="1"/>
  <c r="B12" i="2"/>
  <c r="A12" i="2" l="1"/>
  <c r="B13" i="2"/>
  <c r="A13" i="2" l="1"/>
  <c r="B14" i="2"/>
  <c r="A14" i="2" l="1"/>
  <c r="B15" i="2"/>
  <c r="A15" i="2" l="1"/>
  <c r="B16" i="2"/>
  <c r="A16" i="2" l="1"/>
  <c r="B17" i="2"/>
  <c r="A17" i="2" l="1"/>
  <c r="B18" i="2"/>
  <c r="A18" i="2" l="1"/>
  <c r="B19" i="2"/>
  <c r="A19" i="2" l="1"/>
  <c r="B20" i="2"/>
  <c r="A20" i="2" l="1"/>
  <c r="B21" i="2"/>
  <c r="A21" i="2" l="1"/>
  <c r="B22" i="2"/>
  <c r="A22" i="2" l="1"/>
  <c r="B23" i="2"/>
  <c r="A23" i="2" l="1"/>
  <c r="B24" i="2"/>
  <c r="A24" i="2" l="1"/>
  <c r="B25" i="2"/>
  <c r="A25" i="2" l="1"/>
  <c r="B26" i="2"/>
  <c r="A26" i="2" l="1"/>
  <c r="B27" i="2"/>
  <c r="A27" i="2" l="1"/>
  <c r="B28" i="2"/>
  <c r="A28" i="2" l="1"/>
  <c r="B29" i="2"/>
  <c r="A29" i="2" l="1"/>
  <c r="B30" i="2"/>
  <c r="B3" i="3" s="1"/>
  <c r="A30" i="2" l="1"/>
  <c r="B4" i="3" l="1"/>
  <c r="A3" i="3"/>
  <c r="A4" i="3" l="1"/>
  <c r="B5" i="3"/>
  <c r="B6" i="3" l="1"/>
  <c r="A5" i="3"/>
  <c r="A6" i="3" l="1"/>
  <c r="B7" i="3"/>
  <c r="B8" i="3" l="1"/>
  <c r="A7" i="3"/>
  <c r="A8" i="3" l="1"/>
  <c r="B9" i="3"/>
  <c r="A9" i="3" l="1"/>
  <c r="B10" i="3"/>
  <c r="B11" i="3" l="1"/>
  <c r="A10" i="3"/>
  <c r="A11" i="3" l="1"/>
  <c r="B12" i="3"/>
  <c r="B13" i="3" l="1"/>
  <c r="A12" i="3"/>
  <c r="A13" i="3" l="1"/>
  <c r="B14" i="3"/>
  <c r="B15" i="3" l="1"/>
  <c r="A14" i="3"/>
  <c r="A15" i="3" l="1"/>
  <c r="B16" i="3"/>
  <c r="B17" i="3" l="1"/>
  <c r="A16" i="3"/>
  <c r="A17" i="3" l="1"/>
  <c r="B18" i="3"/>
  <c r="B19" i="3" l="1"/>
  <c r="A18" i="3"/>
  <c r="A19" i="3" l="1"/>
  <c r="B20" i="3"/>
  <c r="B21" i="3" l="1"/>
  <c r="A20" i="3"/>
  <c r="A21" i="3" l="1"/>
  <c r="B22" i="3"/>
  <c r="B23" i="3" l="1"/>
  <c r="A22" i="3"/>
  <c r="A23" i="3" l="1"/>
  <c r="B24" i="3"/>
  <c r="B25" i="3" l="1"/>
  <c r="A24" i="3"/>
  <c r="A25" i="3" l="1"/>
  <c r="B26" i="3"/>
  <c r="B27" i="3" l="1"/>
  <c r="A26" i="3"/>
  <c r="A27" i="3" l="1"/>
  <c r="B28" i="3"/>
  <c r="B29" i="3" l="1"/>
  <c r="A28" i="3"/>
  <c r="A29" i="3" l="1"/>
  <c r="B30" i="3"/>
  <c r="B31" i="3" l="1"/>
  <c r="A30" i="3"/>
  <c r="A31" i="3" l="1"/>
  <c r="B32" i="3"/>
  <c r="B33" i="3" l="1"/>
  <c r="A32" i="3"/>
  <c r="A33" i="3" l="1"/>
  <c r="B3" i="4"/>
  <c r="A3" i="4" l="1"/>
  <c r="B4" i="4"/>
  <c r="B5" i="4" l="1"/>
  <c r="A4" i="4"/>
  <c r="A5" i="4" l="1"/>
  <c r="B6" i="4"/>
  <c r="B7" i="4" l="1"/>
  <c r="A6" i="4"/>
  <c r="B8" i="4" l="1"/>
  <c r="A7" i="4"/>
  <c r="A8" i="4" l="1"/>
  <c r="B9" i="4"/>
  <c r="B10" i="4" l="1"/>
  <c r="A9" i="4"/>
  <c r="B11" i="4" l="1"/>
  <c r="A10" i="4"/>
  <c r="A11" i="4" l="1"/>
  <c r="B12" i="4"/>
  <c r="A12" i="4" l="1"/>
  <c r="B13" i="4"/>
  <c r="B14" i="4" l="1"/>
  <c r="A13" i="4"/>
  <c r="A14" i="4" l="1"/>
  <c r="B15" i="4"/>
  <c r="A15" i="4" l="1"/>
  <c r="B16" i="4"/>
  <c r="A16" i="4" l="1"/>
  <c r="B17" i="4"/>
  <c r="B18" i="4" l="1"/>
  <c r="A17" i="4"/>
  <c r="A18" i="4" l="1"/>
  <c r="B19" i="4"/>
  <c r="A19" i="4" l="1"/>
  <c r="B20" i="4"/>
  <c r="A20" i="4" l="1"/>
  <c r="B21" i="4"/>
  <c r="B22" i="4" l="1"/>
  <c r="A21" i="4"/>
  <c r="A22" i="4" l="1"/>
  <c r="B23" i="4"/>
  <c r="A23" i="4" l="1"/>
  <c r="B24" i="4"/>
  <c r="A24" i="4" l="1"/>
  <c r="B25" i="4"/>
  <c r="A25" i="4" l="1"/>
  <c r="B26" i="4"/>
  <c r="A26" i="4" l="1"/>
  <c r="B27" i="4"/>
  <c r="B28" i="4" l="1"/>
  <c r="A27" i="4"/>
  <c r="A28" i="4" l="1"/>
  <c r="B29" i="4"/>
  <c r="A29" i="4" l="1"/>
  <c r="B30" i="4"/>
  <c r="A30" i="4" l="1"/>
  <c r="B31" i="4"/>
  <c r="B32" i="4" l="1"/>
  <c r="A31" i="4"/>
  <c r="A32" i="4" l="1"/>
  <c r="B3" i="5"/>
  <c r="B4" i="5" l="1"/>
  <c r="A3" i="5"/>
  <c r="A4" i="5" l="1"/>
  <c r="B5" i="5"/>
  <c r="B6" i="5" l="1"/>
  <c r="A5" i="5"/>
  <c r="B7" i="5" l="1"/>
  <c r="A6" i="5"/>
  <c r="A7" i="5" l="1"/>
  <c r="B8" i="5"/>
  <c r="A8" i="5" l="1"/>
  <c r="B9" i="5"/>
  <c r="B10" i="5" l="1"/>
  <c r="A9" i="5"/>
  <c r="A10" i="5" l="1"/>
  <c r="B11" i="5"/>
  <c r="A11" i="5" l="1"/>
  <c r="B12" i="5"/>
  <c r="A12" i="5" l="1"/>
  <c r="B13" i="5"/>
  <c r="A13" i="5" l="1"/>
  <c r="B14" i="5"/>
  <c r="A14" i="5" l="1"/>
  <c r="B15" i="5"/>
  <c r="A15" i="5" l="1"/>
  <c r="B16" i="5"/>
  <c r="A16" i="5" l="1"/>
  <c r="B17" i="5"/>
  <c r="A17" i="5" l="1"/>
  <c r="B18" i="5"/>
  <c r="A18" i="5" l="1"/>
  <c r="B19" i="5"/>
  <c r="A19" i="5" l="1"/>
  <c r="B20" i="5"/>
  <c r="A20" i="5" l="1"/>
  <c r="B21" i="5"/>
  <c r="A21" i="5" l="1"/>
  <c r="B22" i="5"/>
  <c r="A22" i="5" l="1"/>
  <c r="B23" i="5"/>
  <c r="A23" i="5" l="1"/>
  <c r="B24" i="5"/>
  <c r="A24" i="5" l="1"/>
  <c r="B25" i="5"/>
  <c r="A25" i="5" l="1"/>
  <c r="B26" i="5"/>
  <c r="A26" i="5" l="1"/>
  <c r="B27" i="5"/>
  <c r="A27" i="5" l="1"/>
  <c r="B28" i="5"/>
  <c r="A28" i="5" l="1"/>
  <c r="B29" i="5"/>
  <c r="A29" i="5" l="1"/>
  <c r="B30" i="5"/>
  <c r="A30" i="5" s="1"/>
  <c r="B31" i="5" l="1"/>
  <c r="A31" i="5" l="1"/>
  <c r="B32" i="5"/>
  <c r="A32" i="5" l="1"/>
  <c r="B33" i="5"/>
  <c r="A33" i="5" l="1"/>
  <c r="B3" i="6"/>
  <c r="B4" i="6" l="1"/>
  <c r="A3" i="6"/>
  <c r="A4" i="6" l="1"/>
  <c r="B5" i="6"/>
  <c r="B6" i="6" l="1"/>
  <c r="A5" i="6"/>
  <c r="B7" i="6" l="1"/>
  <c r="A6" i="6"/>
  <c r="B8" i="6" l="1"/>
  <c r="A7" i="6"/>
  <c r="B9" i="6" l="1"/>
  <c r="A8" i="6"/>
  <c r="B10" i="6" l="1"/>
  <c r="A9" i="6"/>
  <c r="A10" i="6" l="1"/>
  <c r="B11" i="6"/>
  <c r="B12" i="6" l="1"/>
  <c r="A11" i="6"/>
  <c r="A12" i="6" l="1"/>
  <c r="B13" i="6"/>
  <c r="B14" i="6" l="1"/>
  <c r="A13" i="6"/>
  <c r="A14" i="6" l="1"/>
  <c r="B15" i="6"/>
  <c r="B16" i="6" l="1"/>
  <c r="A15" i="6"/>
  <c r="A16" i="6" l="1"/>
  <c r="B17" i="6"/>
  <c r="B18" i="6" l="1"/>
  <c r="A17" i="6"/>
  <c r="A18" i="6" l="1"/>
  <c r="B19" i="6"/>
  <c r="B20" i="6" l="1"/>
  <c r="A19" i="6"/>
  <c r="A20" i="6" l="1"/>
  <c r="B21" i="6"/>
  <c r="B22" i="6" l="1"/>
  <c r="A21" i="6"/>
  <c r="A22" i="6" l="1"/>
  <c r="B23" i="6"/>
  <c r="B24" i="6" l="1"/>
  <c r="A23" i="6"/>
  <c r="A24" i="6" l="1"/>
  <c r="B25" i="6"/>
  <c r="B26" i="6" l="1"/>
  <c r="A25" i="6"/>
  <c r="A26" i="6" l="1"/>
  <c r="B27" i="6"/>
  <c r="B28" i="6" l="1"/>
  <c r="A27" i="6"/>
  <c r="A28" i="6" l="1"/>
  <c r="B29" i="6"/>
  <c r="B30" i="6" l="1"/>
  <c r="A29" i="6"/>
  <c r="A30" i="6" l="1"/>
  <c r="B31" i="6"/>
  <c r="B32" i="6" l="1"/>
  <c r="A31" i="6"/>
  <c r="A32" i="6" l="1"/>
  <c r="B3" i="7"/>
  <c r="A3" i="7" l="1"/>
  <c r="B4" i="7"/>
  <c r="B5" i="7" l="1"/>
  <c r="A4" i="7"/>
  <c r="B6" i="7" l="1"/>
  <c r="A5" i="7"/>
  <c r="B7" i="7" l="1"/>
  <c r="A6" i="7"/>
  <c r="B8" i="7" l="1"/>
  <c r="A7" i="7"/>
  <c r="A8" i="7" l="1"/>
  <c r="B9" i="7"/>
  <c r="B10" i="7" l="1"/>
  <c r="A9" i="7"/>
  <c r="A10" i="7" l="1"/>
  <c r="B11" i="7"/>
  <c r="A11" i="7" l="1"/>
  <c r="B12" i="7"/>
  <c r="A12" i="7" l="1"/>
  <c r="B13" i="7"/>
  <c r="A13" i="7" l="1"/>
  <c r="B14" i="7"/>
  <c r="A14" i="7" l="1"/>
  <c r="B15" i="7"/>
  <c r="A15" i="7" l="1"/>
  <c r="B16" i="7"/>
  <c r="A16" i="7" l="1"/>
  <c r="B17" i="7"/>
  <c r="A17" i="7" l="1"/>
  <c r="B18" i="7"/>
  <c r="A18" i="7" l="1"/>
  <c r="B19" i="7"/>
  <c r="A19" i="7" l="1"/>
  <c r="B20" i="7"/>
  <c r="A20" i="7" l="1"/>
  <c r="B21" i="7"/>
  <c r="A21" i="7" l="1"/>
  <c r="B22" i="7"/>
  <c r="A22" i="7" l="1"/>
  <c r="B23" i="7"/>
  <c r="A23" i="7" l="1"/>
  <c r="B24" i="7"/>
  <c r="A24" i="7" l="1"/>
  <c r="B25" i="7"/>
  <c r="A25" i="7" l="1"/>
  <c r="B26" i="7"/>
  <c r="A26" i="7" l="1"/>
  <c r="B27" i="7"/>
  <c r="A27" i="7" l="1"/>
  <c r="B28" i="7"/>
  <c r="A28" i="7" l="1"/>
  <c r="B29" i="7"/>
  <c r="A29" i="7" l="1"/>
  <c r="B30" i="7"/>
  <c r="A30" i="7" l="1"/>
  <c r="B31" i="7"/>
  <c r="A31" i="7" l="1"/>
  <c r="B32" i="7"/>
  <c r="A32" i="7" l="1"/>
  <c r="B33" i="7"/>
  <c r="A33" i="7" l="1"/>
  <c r="B3" i="8"/>
  <c r="A3" i="8" l="1"/>
  <c r="B4" i="8"/>
  <c r="B5" i="8" l="1"/>
  <c r="A4" i="8"/>
  <c r="A5" i="8" l="1"/>
  <c r="B6" i="8"/>
  <c r="B7" i="8" l="1"/>
  <c r="A6" i="8"/>
  <c r="B8" i="8" l="1"/>
  <c r="A7" i="8"/>
  <c r="A8" i="8" l="1"/>
  <c r="B9" i="8"/>
  <c r="B10" i="8" l="1"/>
  <c r="A9" i="8"/>
  <c r="A10" i="8" l="1"/>
  <c r="B11" i="8"/>
  <c r="A11" i="8" l="1"/>
  <c r="B12" i="8"/>
  <c r="A12" i="8" l="1"/>
  <c r="B13" i="8"/>
  <c r="A13" i="8" l="1"/>
  <c r="B14" i="8"/>
  <c r="A14" i="8" l="1"/>
  <c r="B15" i="8"/>
  <c r="A15" i="8" l="1"/>
  <c r="B16" i="8"/>
  <c r="A16" i="8" l="1"/>
  <c r="B17" i="8"/>
  <c r="A17" i="8" l="1"/>
  <c r="B18" i="8"/>
  <c r="A18" i="8" l="1"/>
  <c r="B19" i="8"/>
  <c r="A19" i="8" l="1"/>
  <c r="B20" i="8"/>
  <c r="A20" i="8" l="1"/>
  <c r="B21" i="8"/>
  <c r="A21" i="8" l="1"/>
  <c r="B22" i="8"/>
  <c r="A22" i="8" l="1"/>
  <c r="B23" i="8"/>
  <c r="A23" i="8" l="1"/>
  <c r="B24" i="8"/>
  <c r="A24" i="8" l="1"/>
  <c r="B25" i="8"/>
  <c r="A25" i="8" l="1"/>
  <c r="B26" i="8"/>
  <c r="A26" i="8" l="1"/>
  <c r="B27" i="8"/>
  <c r="A27" i="8" l="1"/>
  <c r="B28" i="8"/>
  <c r="A28" i="8" l="1"/>
  <c r="B29" i="8"/>
  <c r="A29" i="8" l="1"/>
  <c r="B30" i="8"/>
  <c r="A30" i="8" l="1"/>
  <c r="B31" i="8"/>
  <c r="A31" i="8" l="1"/>
  <c r="B32" i="8"/>
  <c r="A32" i="8" l="1"/>
  <c r="B33" i="8"/>
  <c r="A33" i="8" l="1"/>
  <c r="B3" i="9"/>
  <c r="A3" i="9" l="1"/>
  <c r="B4" i="9"/>
  <c r="B5" i="9" l="1"/>
  <c r="A4" i="9"/>
  <c r="B6" i="9" l="1"/>
  <c r="A5" i="9"/>
  <c r="A6" i="9" l="1"/>
  <c r="B7" i="9"/>
  <c r="B8" i="9" l="1"/>
  <c r="A7" i="9"/>
  <c r="B9" i="9" l="1"/>
  <c r="A8" i="9"/>
  <c r="A9" i="9" l="1"/>
  <c r="B10" i="9"/>
  <c r="A10" i="9" l="1"/>
  <c r="B11" i="9"/>
  <c r="A11" i="9" l="1"/>
  <c r="B12" i="9"/>
  <c r="A12" i="9" l="1"/>
  <c r="B13" i="9"/>
  <c r="A13" i="9" l="1"/>
  <c r="B14" i="9"/>
  <c r="A14" i="9" l="1"/>
  <c r="B15" i="9"/>
  <c r="A15" i="9" l="1"/>
  <c r="B16" i="9"/>
  <c r="A16" i="9" l="1"/>
  <c r="B17" i="9"/>
  <c r="A17" i="9" l="1"/>
  <c r="B18" i="9"/>
  <c r="A18" i="9" l="1"/>
  <c r="B19" i="9"/>
  <c r="A19" i="9" l="1"/>
  <c r="B20" i="9"/>
  <c r="A20" i="9" l="1"/>
  <c r="B21" i="9"/>
  <c r="A21" i="9" l="1"/>
  <c r="B22" i="9"/>
  <c r="A22" i="9" l="1"/>
  <c r="B23" i="9"/>
  <c r="A23" i="9" l="1"/>
  <c r="B24" i="9"/>
  <c r="A24" i="9" l="1"/>
  <c r="B25" i="9"/>
  <c r="A25" i="9" l="1"/>
  <c r="B26" i="9"/>
  <c r="A26" i="9" l="1"/>
  <c r="B27" i="9"/>
  <c r="A27" i="9" l="1"/>
  <c r="B28" i="9"/>
  <c r="A28" i="9" l="1"/>
  <c r="B29" i="9"/>
  <c r="A29" i="9" l="1"/>
  <c r="B30" i="9"/>
  <c r="A30" i="9" l="1"/>
  <c r="B31" i="9"/>
  <c r="A31" i="9" l="1"/>
  <c r="B32" i="9"/>
  <c r="A32" i="9" l="1"/>
  <c r="B3" i="10"/>
  <c r="B4" i="10" l="1"/>
  <c r="A3" i="10"/>
  <c r="B5" i="10" l="1"/>
  <c r="A4" i="10"/>
  <c r="B6" i="10" l="1"/>
  <c r="A5" i="10"/>
  <c r="B7" i="10" l="1"/>
  <c r="A6" i="10"/>
  <c r="B8" i="10" l="1"/>
  <c r="A7" i="10"/>
  <c r="A8" i="10" l="1"/>
  <c r="B9" i="10"/>
  <c r="B10" i="10" l="1"/>
  <c r="A9" i="10"/>
  <c r="B11" i="10" l="1"/>
  <c r="A10" i="10"/>
  <c r="A11" i="10" l="1"/>
  <c r="B12" i="10"/>
  <c r="B13" i="10" l="1"/>
  <c r="A12" i="10"/>
  <c r="A13" i="10" l="1"/>
  <c r="B14" i="10"/>
  <c r="B15" i="10" l="1"/>
  <c r="A14" i="10"/>
  <c r="A15" i="10" l="1"/>
  <c r="B16" i="10"/>
  <c r="B17" i="10" l="1"/>
  <c r="A16" i="10"/>
  <c r="A17" i="10" l="1"/>
  <c r="B18" i="10"/>
  <c r="B19" i="10" l="1"/>
  <c r="A18" i="10"/>
  <c r="A19" i="10" l="1"/>
  <c r="B20" i="10"/>
  <c r="B21" i="10" l="1"/>
  <c r="A20" i="10"/>
  <c r="A21" i="10" l="1"/>
  <c r="B22" i="10"/>
  <c r="B23" i="10" l="1"/>
  <c r="A22" i="10"/>
  <c r="A23" i="10" l="1"/>
  <c r="B24" i="10"/>
  <c r="B25" i="10" l="1"/>
  <c r="A24" i="10"/>
  <c r="A25" i="10" l="1"/>
  <c r="B26" i="10"/>
  <c r="B27" i="10" l="1"/>
  <c r="A26" i="10"/>
  <c r="A27" i="10" l="1"/>
  <c r="B28" i="10"/>
  <c r="B29" i="10" l="1"/>
  <c r="A28" i="10"/>
  <c r="A29" i="10" l="1"/>
  <c r="B30" i="10"/>
  <c r="B31" i="10" l="1"/>
  <c r="A30" i="10"/>
  <c r="A31" i="10" l="1"/>
  <c r="B32" i="10"/>
  <c r="B33" i="10" l="1"/>
  <c r="A32" i="10"/>
  <c r="A33" i="10" l="1"/>
  <c r="B3" i="11"/>
  <c r="B4" i="11" l="1"/>
  <c r="A3" i="11"/>
  <c r="B5" i="11" l="1"/>
  <c r="A4" i="11"/>
  <c r="B6" i="11" l="1"/>
  <c r="A5" i="11"/>
  <c r="B7" i="11" l="1"/>
  <c r="A6" i="11"/>
  <c r="B8" i="11" l="1"/>
  <c r="A7" i="11"/>
  <c r="B9" i="11" l="1"/>
  <c r="A8" i="11"/>
  <c r="B10" i="11" l="1"/>
  <c r="A9" i="11"/>
  <c r="A10" i="11" l="1"/>
  <c r="B11" i="11"/>
  <c r="A11" i="11" l="1"/>
  <c r="B12" i="11"/>
  <c r="A12" i="11" l="1"/>
  <c r="B13" i="11"/>
  <c r="A13" i="11" l="1"/>
  <c r="B14" i="11"/>
  <c r="A14" i="11" l="1"/>
  <c r="B15" i="11"/>
  <c r="B16" i="11" l="1"/>
  <c r="A15" i="11"/>
  <c r="A16" i="11" l="1"/>
  <c r="B17" i="11"/>
  <c r="A17" i="11" l="1"/>
  <c r="B18" i="11"/>
  <c r="A18" i="11" l="1"/>
  <c r="B19" i="11"/>
  <c r="A19" i="11" l="1"/>
  <c r="B20" i="11"/>
  <c r="A20" i="11" l="1"/>
  <c r="B21" i="11"/>
  <c r="B22" i="11" l="1"/>
  <c r="A21" i="11"/>
  <c r="A22" i="11" l="1"/>
  <c r="B23" i="11"/>
  <c r="A23" i="11" l="1"/>
  <c r="B24" i="11"/>
  <c r="A24" i="11" l="1"/>
  <c r="B25" i="11"/>
  <c r="A25" i="11" l="1"/>
  <c r="B26" i="11"/>
  <c r="A26" i="11" l="1"/>
  <c r="B27" i="11"/>
  <c r="A27" i="11" l="1"/>
  <c r="B28" i="11"/>
  <c r="A28" i="11" l="1"/>
  <c r="B29" i="11"/>
  <c r="A29" i="11" l="1"/>
  <c r="B30" i="11"/>
  <c r="A30" i="11" l="1"/>
  <c r="B31" i="11"/>
  <c r="A31" i="11" l="1"/>
  <c r="B32" i="11"/>
  <c r="A32" i="11" l="1"/>
  <c r="B3" i="12"/>
  <c r="A3" i="12" l="1"/>
  <c r="B4" i="12"/>
  <c r="B5" i="12" l="1"/>
  <c r="A4" i="12"/>
  <c r="A5" i="12" l="1"/>
  <c r="B6" i="12"/>
  <c r="B7" i="12" l="1"/>
  <c r="A6" i="12"/>
  <c r="A7" i="12" l="1"/>
  <c r="B8" i="12"/>
  <c r="B9" i="12" l="1"/>
  <c r="A8" i="12"/>
  <c r="B10" i="12" l="1"/>
  <c r="A9" i="12"/>
  <c r="A10" i="12" l="1"/>
  <c r="B11" i="12"/>
  <c r="A11" i="12" l="1"/>
  <c r="B12" i="12"/>
  <c r="A12" i="12" l="1"/>
  <c r="B13" i="12"/>
  <c r="A13" i="12" l="1"/>
  <c r="B14" i="12"/>
  <c r="A14" i="12" l="1"/>
  <c r="B15" i="12"/>
  <c r="A15" i="12" s="1"/>
  <c r="B16" i="12" l="1"/>
  <c r="A16" i="12" l="1"/>
  <c r="B17" i="12"/>
  <c r="A17" i="12" l="1"/>
  <c r="B18" i="12"/>
  <c r="A18" i="12" l="1"/>
  <c r="B19" i="12"/>
  <c r="A19" i="12" l="1"/>
  <c r="B20" i="12"/>
  <c r="A20" i="12" l="1"/>
  <c r="B21" i="12"/>
  <c r="A21" i="12" l="1"/>
  <c r="B22" i="12"/>
  <c r="A22" i="12" l="1"/>
  <c r="B23" i="12"/>
  <c r="A23" i="12" l="1"/>
  <c r="B24" i="12"/>
  <c r="A24" i="12" l="1"/>
  <c r="B25" i="12"/>
  <c r="A25" i="12" l="1"/>
  <c r="B26" i="12"/>
  <c r="A26" i="12" l="1"/>
  <c r="B27" i="12"/>
  <c r="A27" i="12" l="1"/>
  <c r="B28" i="12"/>
  <c r="A28" i="12" l="1"/>
  <c r="B29" i="12"/>
  <c r="A29" i="12" l="1"/>
  <c r="B30" i="12"/>
  <c r="A30" i="12" l="1"/>
  <c r="B31" i="12"/>
  <c r="A31" i="12" l="1"/>
  <c r="B32" i="12"/>
  <c r="A32" i="12" l="1"/>
  <c r="B33" i="12"/>
  <c r="A33" i="12" s="1"/>
</calcChain>
</file>

<file path=xl/sharedStrings.xml><?xml version="1.0" encoding="utf-8"?>
<sst xmlns="http://schemas.openxmlformats.org/spreadsheetml/2006/main" count="973" uniqueCount="83">
  <si>
    <t>Januar</t>
  </si>
  <si>
    <t>Bjerke</t>
  </si>
  <si>
    <t>Biri</t>
  </si>
  <si>
    <t>Forus</t>
  </si>
  <si>
    <t>Bergen</t>
  </si>
  <si>
    <t>Øvrevoll</t>
  </si>
  <si>
    <t>Antall dager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</si>
  <si>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</si>
  <si>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</si>
  <si>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</si>
  <si>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</si>
  <si>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</si>
  <si>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</si>
  <si>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</si>
  <si>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</si>
  <si>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</si>
  <si>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</si>
  <si>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</si>
  <si>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Bjerke </t>
  </si>
  <si>
    <t>Trav</t>
  </si>
  <si>
    <t>Dram</t>
  </si>
  <si>
    <t>Jarlsb</t>
  </si>
  <si>
    <t>Kloster</t>
  </si>
  <si>
    <t>Mom</t>
  </si>
  <si>
    <t>Sørl</t>
  </si>
  <si>
    <t>Leang</t>
  </si>
  <si>
    <t>Øvrev</t>
  </si>
  <si>
    <t>Sørland</t>
  </si>
  <si>
    <t>Momar</t>
  </si>
  <si>
    <t>Sørla</t>
  </si>
  <si>
    <t>Moma</t>
  </si>
  <si>
    <t>Sørlan</t>
  </si>
  <si>
    <t>Lunsjtrav</t>
  </si>
  <si>
    <t>Harstad</t>
  </si>
  <si>
    <t xml:space="preserve"> </t>
  </si>
  <si>
    <t>Dager 2004</t>
  </si>
  <si>
    <t>Dager 2003</t>
  </si>
  <si>
    <t>Dager 2005</t>
  </si>
  <si>
    <t>Dager 2006</t>
  </si>
  <si>
    <t>Dager 2007</t>
  </si>
  <si>
    <t>Antall søndager</t>
  </si>
  <si>
    <t>V75</t>
  </si>
  <si>
    <t>Dager 2008</t>
  </si>
  <si>
    <t>Ettermiddag</t>
  </si>
  <si>
    <t>Dager 2009</t>
  </si>
  <si>
    <t>Dobbel V5 m/DD</t>
  </si>
  <si>
    <t>Dobbel V5 u/DD</t>
  </si>
  <si>
    <t>Enkel V5 m/DD</t>
  </si>
  <si>
    <t>Enkel V5 u/DD</t>
  </si>
  <si>
    <t>Dager 2011</t>
  </si>
  <si>
    <t>Dager 2010</t>
  </si>
  <si>
    <t>Dager 2013</t>
  </si>
  <si>
    <t>L</t>
  </si>
  <si>
    <t>DD2</t>
  </si>
  <si>
    <t>X</t>
  </si>
  <si>
    <t>Momarken ettermiddag/Bergen kveld</t>
  </si>
  <si>
    <t>DD</t>
  </si>
  <si>
    <t>Dagens Rett</t>
  </si>
  <si>
    <t>V64</t>
  </si>
  <si>
    <t>E</t>
  </si>
  <si>
    <t>X2</t>
  </si>
  <si>
    <t>Biri avvikles på Kongsvinger</t>
  </si>
  <si>
    <t>Dager 2012</t>
  </si>
  <si>
    <t>Momarken avvikles på Kala</t>
  </si>
  <si>
    <t>Leangen avvikles på Orkdal</t>
  </si>
  <si>
    <t>V75 Åby</t>
  </si>
  <si>
    <t>Harstad avvikles på Bodø.</t>
  </si>
  <si>
    <t xml:space="preserve">V75 Solvalla. </t>
  </si>
  <si>
    <t>Søndagsgalopp Øvrevoll</t>
  </si>
  <si>
    <t>Leangen avvikles på Nossum</t>
  </si>
  <si>
    <t>Forus avvikles på Haugaland</t>
  </si>
  <si>
    <t xml:space="preserve">V75 Färjestad. </t>
  </si>
  <si>
    <t>V65-O</t>
  </si>
  <si>
    <t>V65-L</t>
  </si>
  <si>
    <t>V65 Onsdag</t>
  </si>
  <si>
    <t>V65 Lørdag</t>
  </si>
  <si>
    <t>V65 Fredag</t>
  </si>
  <si>
    <t>V65-F</t>
  </si>
  <si>
    <t>V65 Ekstra</t>
  </si>
  <si>
    <t>V65-E</t>
  </si>
  <si>
    <t>Galopp</t>
  </si>
  <si>
    <t>Biri ettermiddag</t>
  </si>
  <si>
    <t>Biri avvikles på Magnor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</si>
</sst>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4]d/\ mmm\.;@"/>
  </numFmts>
  <fonts count="14" x14ac:knownFonts="1">
    <font>
      <sz val="10"/>
      <name val="Arial"/>
    </font>
    <font>
      <b/>
      <sz val="10"/>
      <name val="Arial"/>
      <family val="2"/>
    </font>
    <font>
      <b/>
      <i/>
      <sz val="10"/>
      <name val="Arial"/>
      <family val="2"/>
    </font>
    <font>
      <b/>
      <sz val="10"/>
      <name val="Times New Roman"/>
      <family val="1"/>
    </font>
    <font>
      <b/>
      <sz val="9"/>
      <name val="Times New Roman"/>
      <family val="1"/>
    </font>
    <font>
      <b/>
      <sz val="10"/>
      <color indexed="37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i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6" fillId="0" borderId="0" xfId="0" applyFont="1"/>
    <xf numFmtId="0" fontId="6" fillId="2" borderId="1" xfId="0" applyFont="1" applyFill="1" applyBorder="1"/>
    <xf numFmtId="0" fontId="0" fillId="2" borderId="1" xfId="0" applyFill="1" applyBorder="1"/>
    <xf numFmtId="0" fontId="5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3" borderId="1" xfId="0" quotePrefix="1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1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/>
    <xf numFmtId="0" fontId="6" fillId="0" borderId="0" xfId="0" applyFont="1" applyAlignment="1">
      <alignment horizontal="center"/>
    </xf>
    <xf numFmtId="16" fontId="6" fillId="0" borderId="0" xfId="0" applyNumberFormat="1" applyFont="1" applyBorder="1"/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16" fontId="7" fillId="0" borderId="0" xfId="0" applyNumberFormat="1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16" fontId="6" fillId="0" borderId="0" xfId="0" applyNumberFormat="1" applyFont="1" applyFill="1" applyBorder="1"/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0" fillId="0" borderId="0" xfId="0" applyFill="1"/>
    <xf numFmtId="0" fontId="9" fillId="0" borderId="0" xfId="0" applyFont="1" applyFill="1" applyAlignment="1">
      <alignment horizontal="center"/>
    </xf>
    <xf numFmtId="0" fontId="9" fillId="0" borderId="0" xfId="0" applyFont="1" applyFill="1"/>
    <xf numFmtId="0" fontId="6" fillId="0" borderId="0" xfId="0" applyFont="1" applyFill="1" applyBorder="1"/>
    <xf numFmtId="0" fontId="7" fillId="0" borderId="0" xfId="0" applyFont="1" applyFill="1"/>
    <xf numFmtId="0" fontId="6" fillId="0" borderId="0" xfId="0" applyFont="1" applyFill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0" borderId="0" xfId="0" applyFont="1" applyFill="1"/>
    <xf numFmtId="0" fontId="1" fillId="0" borderId="0" xfId="0" applyFont="1" applyFill="1"/>
    <xf numFmtId="0" fontId="7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0" fillId="0" borderId="1" xfId="0" applyBorder="1" applyAlignment="1">
      <alignment horizontal="right"/>
    </xf>
    <xf numFmtId="0" fontId="1" fillId="3" borderId="1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9" fillId="0" borderId="0" xfId="0" applyNumberFormat="1" applyFont="1" applyBorder="1" applyAlignment="1">
      <alignment horizontal="center"/>
    </xf>
    <xf numFmtId="164" fontId="6" fillId="0" borderId="0" xfId="0" applyNumberFormat="1" applyFont="1" applyBorder="1"/>
    <xf numFmtId="164" fontId="7" fillId="0" borderId="0" xfId="0" applyNumberFormat="1" applyFont="1" applyBorder="1"/>
    <xf numFmtId="164" fontId="6" fillId="0" borderId="0" xfId="0" applyNumberFormat="1" applyFont="1" applyFill="1" applyBorder="1"/>
    <xf numFmtId="164" fontId="6" fillId="0" borderId="0" xfId="0" applyNumberFormat="1" applyFont="1"/>
    <xf numFmtId="164" fontId="7" fillId="0" borderId="0" xfId="0" applyNumberFormat="1" applyFont="1"/>
    <xf numFmtId="164" fontId="6" fillId="0" borderId="0" xfId="0" applyNumberFormat="1" applyFont="1" applyFill="1"/>
    <xf numFmtId="164" fontId="6" fillId="0" borderId="0" xfId="0" applyNumberFormat="1" applyFont="1" applyAlignment="1">
      <alignment horizontal="center"/>
    </xf>
    <xf numFmtId="164" fontId="7" fillId="0" borderId="0" xfId="0" applyNumberFormat="1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0" xfId="0" applyFont="1" applyFill="1"/>
    <xf numFmtId="164" fontId="7" fillId="0" borderId="0" xfId="0" applyNumberFormat="1" applyFont="1" applyFill="1"/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9" fillId="0" borderId="0" xfId="0" quotePrefix="1" applyFont="1" applyFill="1" applyAlignment="1">
      <alignment horizontal="center"/>
    </xf>
    <xf numFmtId="0" fontId="9" fillId="0" borderId="1" xfId="0" applyFont="1" applyFill="1" applyBorder="1"/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center"/>
    </xf>
    <xf numFmtId="0" fontId="9" fillId="0" borderId="1" xfId="0" applyFont="1" applyBorder="1"/>
    <xf numFmtId="0" fontId="9" fillId="0" borderId="1" xfId="0" applyFont="1" applyBorder="1" applyAlignment="1">
      <alignment horizontal="right"/>
    </xf>
    <xf numFmtId="0" fontId="1" fillId="0" borderId="0" xfId="0" applyFont="1" applyBorder="1"/>
    <xf numFmtId="0" fontId="1" fillId="2" borderId="1" xfId="0" applyFont="1" applyFill="1" applyBorder="1"/>
    <xf numFmtId="0" fontId="0" fillId="0" borderId="0" xfId="0" applyFill="1" applyBorder="1"/>
    <xf numFmtId="0" fontId="0" fillId="0" borderId="0" xfId="0" applyBorder="1"/>
    <xf numFmtId="0" fontId="1" fillId="0" borderId="0" xfId="0" applyFont="1" applyFill="1" applyBorder="1"/>
    <xf numFmtId="16" fontId="1" fillId="0" borderId="0" xfId="0" applyNumberFormat="1" applyFont="1" applyBorder="1"/>
    <xf numFmtId="164" fontId="1" fillId="0" borderId="0" xfId="0" applyNumberFormat="1" applyFont="1" applyFill="1" applyBorder="1"/>
    <xf numFmtId="16" fontId="1" fillId="0" borderId="0" xfId="0" applyNumberFormat="1" applyFont="1" applyFill="1" applyBorder="1"/>
    <xf numFmtId="16" fontId="11" fillId="0" borderId="0" xfId="0" applyNumberFormat="1" applyFont="1" applyBorder="1"/>
    <xf numFmtId="164" fontId="11" fillId="0" borderId="0" xfId="0" applyNumberFormat="1" applyFont="1" applyFill="1" applyBorder="1"/>
    <xf numFmtId="0" fontId="12" fillId="0" borderId="0" xfId="0" applyFont="1" applyFill="1" applyBorder="1"/>
    <xf numFmtId="0" fontId="12" fillId="0" borderId="0" xfId="0" applyFont="1"/>
    <xf numFmtId="0" fontId="12" fillId="0" borderId="0" xfId="0" applyFont="1" applyFill="1"/>
    <xf numFmtId="16" fontId="11" fillId="0" borderId="0" xfId="0" applyNumberFormat="1" applyFont="1" applyFill="1" applyBorder="1"/>
    <xf numFmtId="0" fontId="12" fillId="0" borderId="0" xfId="0" applyFont="1" applyFill="1" applyAlignment="1">
      <alignment horizontal="center"/>
    </xf>
    <xf numFmtId="0" fontId="12" fillId="0" borderId="0" xfId="0" applyFont="1" applyFill="1" applyBorder="1" applyAlignment="1">
      <alignment horizontal="center"/>
    </xf>
    <xf numFmtId="164" fontId="11" fillId="0" borderId="0" xfId="0" applyNumberFormat="1" applyFont="1" applyFill="1"/>
    <xf numFmtId="164" fontId="1" fillId="0" borderId="0" xfId="0" applyNumberFormat="1" applyFont="1" applyFill="1"/>
    <xf numFmtId="0" fontId="1" fillId="0" borderId="0" xfId="0" applyFont="1" applyAlignment="1">
      <alignment horizontal="left"/>
    </xf>
    <xf numFmtId="164" fontId="1" fillId="0" borderId="0" xfId="0" applyNumberFormat="1" applyFont="1"/>
    <xf numFmtId="164" fontId="1" fillId="0" borderId="0" xfId="0" applyNumberFormat="1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3" fillId="0" borderId="1" xfId="0" applyFont="1" applyFill="1" applyBorder="1" applyAlignment="1">
      <alignment horizontal="center"/>
    </xf>
    <xf numFmtId="0" fontId="9" fillId="4" borderId="1" xfId="0" applyFont="1" applyFill="1" applyBorder="1"/>
    <xf numFmtId="0" fontId="9" fillId="4" borderId="1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12" fillId="0" borderId="0" xfId="0" quotePrefix="1" applyFont="1" applyFill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 applyBorder="1" applyAlignment="1">
      <alignment horizontal="center"/>
    </xf>
    <xf numFmtId="0" fontId="1" fillId="6" borderId="1" xfId="0" applyFont="1" applyFill="1" applyBorder="1"/>
    <xf numFmtId="0" fontId="1" fillId="5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tabSelected="1" zoomScale="90" zoomScaleNormal="90" workbookViewId="0">
      <pane ySplit="2" topLeftCell="A3" activePane="bottomLeft" state="frozen"/>
      <selection pane="bottomLeft"/>
    </sheetView>
  </sheetViews>
  <sheetFormatPr baseColWidth="10" defaultRowHeight="12.75" x14ac:dyDescent="0.2"/>
  <cols>
    <col min="1" max="1" width="8.7109375" style="23" customWidth="1"/>
    <col min="2" max="2" width="8.5703125" style="55" bestFit="1" customWidth="1"/>
    <col min="3" max="14" width="7.7109375" style="24" customWidth="1"/>
    <col min="15" max="15" width="9.140625" style="25" customWidth="1"/>
    <col min="16" max="17" width="9.140625" customWidth="1"/>
    <col min="18" max="16384" width="11.42578125" style="36"/>
  </cols>
  <sheetData>
    <row r="1" spans="1:17" x14ac:dyDescent="0.2">
      <c r="A1" s="23" t="s">
        <v>0</v>
      </c>
    </row>
    <row r="2" spans="1:17" s="46" customFormat="1" ht="12" x14ac:dyDescent="0.2">
      <c r="A2" s="26"/>
      <c r="B2" s="56"/>
      <c r="C2" s="27" t="s">
        <v>1</v>
      </c>
      <c r="D2" s="27" t="s">
        <v>20</v>
      </c>
      <c r="E2" s="27" t="s">
        <v>21</v>
      </c>
      <c r="F2" s="28" t="s">
        <v>22</v>
      </c>
      <c r="G2" s="27" t="s">
        <v>23</v>
      </c>
      <c r="H2" s="27" t="s">
        <v>2</v>
      </c>
      <c r="I2" s="27" t="s">
        <v>24</v>
      </c>
      <c r="J2" s="27" t="s">
        <v>3</v>
      </c>
      <c r="K2" s="27" t="s">
        <v>4</v>
      </c>
      <c r="L2" s="27" t="s">
        <v>25</v>
      </c>
      <c r="M2" s="27" t="s">
        <v>33</v>
      </c>
      <c r="N2" s="27" t="s">
        <v>26</v>
      </c>
      <c r="O2" s="48"/>
      <c r="P2" s="2"/>
      <c r="Q2" s="2"/>
    </row>
    <row r="3" spans="1:17" s="86" customFormat="1" x14ac:dyDescent="0.2">
      <c r="A3" s="82" t="str">
        <f>TEXT(B3,"dddd")</f>
        <v>tirsdag</v>
      </c>
      <c r="B3" s="83">
        <v>41275</v>
      </c>
      <c r="C3" s="104"/>
      <c r="D3" s="105"/>
      <c r="E3" s="105"/>
      <c r="F3" s="105"/>
      <c r="G3" s="105"/>
      <c r="H3" s="105"/>
      <c r="I3" s="105"/>
      <c r="J3" s="105" t="s">
        <v>53</v>
      </c>
      <c r="K3" s="105"/>
      <c r="L3" s="105"/>
      <c r="M3" s="105"/>
      <c r="N3" s="105"/>
      <c r="O3" s="84"/>
      <c r="P3" s="85"/>
      <c r="Q3" s="85"/>
    </row>
    <row r="4" spans="1:17" s="38" customFormat="1" x14ac:dyDescent="0.2">
      <c r="A4" s="79" t="str">
        <f t="shared" ref="A4:A33" si="0">TEXT(B4,"dddd")</f>
        <v>onsdag</v>
      </c>
      <c r="B4" s="80">
        <f>B3+1</f>
        <v>41276</v>
      </c>
      <c r="C4" s="24" t="s">
        <v>72</v>
      </c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35"/>
      <c r="P4" s="18"/>
      <c r="Q4" s="18"/>
    </row>
    <row r="5" spans="1:17" s="38" customFormat="1" x14ac:dyDescent="0.2">
      <c r="A5" s="79" t="str">
        <f t="shared" si="0"/>
        <v>torsdag</v>
      </c>
      <c r="B5" s="80">
        <f t="shared" ref="B5:B33" si="1">B4+1</f>
        <v>41277</v>
      </c>
      <c r="C5" s="24"/>
      <c r="D5" s="24"/>
      <c r="E5" s="24" t="s">
        <v>52</v>
      </c>
      <c r="F5" s="24"/>
      <c r="G5" s="24"/>
      <c r="H5" s="24"/>
      <c r="I5" s="24"/>
      <c r="J5" s="24"/>
      <c r="K5" s="24" t="s">
        <v>53</v>
      </c>
      <c r="L5" s="24"/>
      <c r="M5" s="24"/>
      <c r="N5" s="24"/>
      <c r="O5" s="35"/>
    </row>
    <row r="6" spans="1:17" ht="14.25" customHeight="1" x14ac:dyDescent="0.2">
      <c r="A6" s="23" t="str">
        <f t="shared" si="0"/>
        <v>fredag</v>
      </c>
      <c r="B6" s="57">
        <f t="shared" si="1"/>
        <v>41278</v>
      </c>
      <c r="H6" s="24" t="s">
        <v>77</v>
      </c>
      <c r="O6" s="35"/>
      <c r="P6" s="36"/>
      <c r="Q6" s="36"/>
    </row>
    <row r="7" spans="1:17" s="38" customFormat="1" ht="14.25" customHeight="1" x14ac:dyDescent="0.2">
      <c r="A7" s="23" t="str">
        <f t="shared" si="0"/>
        <v>lørdag</v>
      </c>
      <c r="B7" s="57">
        <f t="shared" si="1"/>
        <v>41279</v>
      </c>
      <c r="C7" s="34"/>
      <c r="D7" s="34"/>
      <c r="E7" s="34" t="s">
        <v>41</v>
      </c>
      <c r="F7" s="34"/>
      <c r="G7" s="34"/>
      <c r="H7" s="34"/>
      <c r="I7" s="34"/>
      <c r="J7" s="24"/>
      <c r="K7" s="34"/>
      <c r="L7" s="34"/>
      <c r="M7" s="34"/>
      <c r="N7" s="24"/>
      <c r="O7" s="35"/>
    </row>
    <row r="8" spans="1:17" s="86" customFormat="1" ht="14.25" customHeight="1" x14ac:dyDescent="0.2">
      <c r="A8" s="87" t="str">
        <f t="shared" si="0"/>
        <v>søndag</v>
      </c>
      <c r="B8" s="83">
        <f t="shared" si="1"/>
        <v>41280</v>
      </c>
      <c r="C8" s="89"/>
      <c r="D8" s="89"/>
      <c r="E8" s="89"/>
      <c r="F8" s="89"/>
      <c r="G8" s="89"/>
      <c r="H8" s="89"/>
      <c r="I8" s="89"/>
      <c r="J8" s="89"/>
      <c r="K8" s="89"/>
      <c r="L8" s="89"/>
      <c r="M8" s="89" t="s">
        <v>53</v>
      </c>
      <c r="N8" s="89"/>
      <c r="O8" s="84"/>
    </row>
    <row r="9" spans="1:17" ht="14.25" customHeight="1" x14ac:dyDescent="0.2">
      <c r="A9" s="33" t="str">
        <f t="shared" si="0"/>
        <v>mandag</v>
      </c>
      <c r="B9" s="57">
        <f t="shared" si="1"/>
        <v>41281</v>
      </c>
      <c r="C9" s="34"/>
      <c r="D9" s="34" t="s">
        <v>53</v>
      </c>
      <c r="E9" s="34"/>
      <c r="F9" s="34"/>
      <c r="G9" s="38"/>
      <c r="H9" s="34"/>
      <c r="I9" s="34"/>
      <c r="J9" s="34"/>
      <c r="L9" s="34"/>
      <c r="M9" s="34"/>
      <c r="N9" s="34"/>
      <c r="O9" s="35"/>
      <c r="P9" s="36"/>
      <c r="Q9" s="36"/>
    </row>
    <row r="10" spans="1:17" s="38" customFormat="1" ht="14.25" customHeight="1" x14ac:dyDescent="0.2">
      <c r="A10" s="81" t="str">
        <f t="shared" si="0"/>
        <v>tirsdag</v>
      </c>
      <c r="B10" s="80">
        <f t="shared" si="1"/>
        <v>41282</v>
      </c>
      <c r="C10" s="37" t="s">
        <v>52</v>
      </c>
      <c r="D10" s="34"/>
      <c r="E10" s="34"/>
      <c r="F10" s="34"/>
      <c r="G10" s="34"/>
      <c r="H10" s="24"/>
      <c r="I10" s="34"/>
      <c r="J10" s="34" t="s">
        <v>53</v>
      </c>
      <c r="K10" s="34"/>
      <c r="L10" s="34"/>
      <c r="M10" s="34"/>
      <c r="N10" s="34"/>
      <c r="O10" s="35"/>
    </row>
    <row r="11" spans="1:17" s="38" customFormat="1" ht="14.25" customHeight="1" x14ac:dyDescent="0.2">
      <c r="A11" s="81" t="str">
        <f t="shared" si="0"/>
        <v>onsdag</v>
      </c>
      <c r="B11" s="80">
        <f t="shared" si="1"/>
        <v>41283</v>
      </c>
      <c r="C11" s="24" t="s">
        <v>72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5"/>
    </row>
    <row r="12" spans="1:17" s="38" customFormat="1" ht="12.75" customHeight="1" x14ac:dyDescent="0.2">
      <c r="A12" s="81" t="str">
        <f t="shared" si="0"/>
        <v>torsdag</v>
      </c>
      <c r="B12" s="80">
        <f t="shared" si="1"/>
        <v>41284</v>
      </c>
      <c r="C12" s="34"/>
      <c r="D12" s="34"/>
      <c r="E12" s="34"/>
      <c r="F12" s="34" t="s">
        <v>52</v>
      </c>
      <c r="G12" s="24"/>
      <c r="H12" s="34"/>
      <c r="I12" s="34"/>
      <c r="J12" s="34"/>
      <c r="K12" s="34" t="s">
        <v>53</v>
      </c>
      <c r="L12" s="34"/>
      <c r="M12" s="34"/>
      <c r="N12" s="34"/>
      <c r="O12" s="35"/>
    </row>
    <row r="13" spans="1:17" x14ac:dyDescent="0.2">
      <c r="A13" s="33" t="str">
        <f t="shared" si="0"/>
        <v>fredag</v>
      </c>
      <c r="B13" s="57">
        <f t="shared" si="1"/>
        <v>41285</v>
      </c>
      <c r="C13" s="34"/>
      <c r="E13" s="34"/>
      <c r="F13" s="34"/>
      <c r="G13" s="34"/>
      <c r="H13" s="24" t="s">
        <v>77</v>
      </c>
      <c r="I13" s="34"/>
      <c r="J13" s="34"/>
      <c r="K13" s="34"/>
      <c r="L13" s="34"/>
      <c r="M13" s="34"/>
      <c r="N13" s="34"/>
      <c r="O13" s="35"/>
      <c r="P13" s="36"/>
      <c r="Q13" s="36"/>
    </row>
    <row r="14" spans="1:17" x14ac:dyDescent="0.2">
      <c r="A14" s="33" t="str">
        <f t="shared" si="0"/>
        <v>lørdag</v>
      </c>
      <c r="B14" s="57">
        <f t="shared" si="1"/>
        <v>41286</v>
      </c>
      <c r="C14" s="34"/>
      <c r="D14" s="34"/>
      <c r="E14" s="34"/>
      <c r="F14" s="34"/>
      <c r="G14" s="34"/>
      <c r="H14" s="34"/>
      <c r="I14" s="34"/>
      <c r="K14" s="34"/>
      <c r="L14" s="34" t="s">
        <v>41</v>
      </c>
      <c r="M14" s="34"/>
      <c r="N14" s="34"/>
      <c r="O14" s="35"/>
      <c r="P14" s="36"/>
      <c r="Q14" s="36"/>
    </row>
    <row r="15" spans="1:17" s="86" customFormat="1" x14ac:dyDescent="0.2">
      <c r="A15" s="87" t="str">
        <f t="shared" si="0"/>
        <v>søndag</v>
      </c>
      <c r="B15" s="83">
        <f t="shared" si="1"/>
        <v>41287</v>
      </c>
      <c r="C15" s="89"/>
      <c r="D15" s="89"/>
      <c r="E15" s="89"/>
      <c r="F15" s="89"/>
      <c r="G15" s="89"/>
      <c r="H15" s="89"/>
      <c r="I15" s="89" t="s">
        <v>53</v>
      </c>
      <c r="J15" s="89"/>
      <c r="K15" s="89"/>
      <c r="L15" s="89"/>
      <c r="M15" s="89"/>
      <c r="N15" s="89"/>
      <c r="O15" s="84"/>
    </row>
    <row r="16" spans="1:17" x14ac:dyDescent="0.2">
      <c r="A16" s="33" t="str">
        <f t="shared" si="0"/>
        <v>mandag</v>
      </c>
      <c r="B16" s="57">
        <f t="shared" si="1"/>
        <v>41288</v>
      </c>
      <c r="C16" s="34"/>
      <c r="D16" s="34" t="s">
        <v>53</v>
      </c>
      <c r="E16" s="34"/>
      <c r="G16" s="34"/>
      <c r="H16" s="34"/>
      <c r="I16" s="34"/>
      <c r="J16" s="34"/>
      <c r="K16" s="34"/>
      <c r="L16" s="34"/>
      <c r="M16" s="34"/>
      <c r="N16" s="34"/>
      <c r="O16" s="35"/>
      <c r="P16" s="36"/>
      <c r="Q16" s="36"/>
    </row>
    <row r="17" spans="1:17" s="38" customFormat="1" x14ac:dyDescent="0.2">
      <c r="A17" s="81" t="str">
        <f t="shared" si="0"/>
        <v>tirsdag</v>
      </c>
      <c r="B17" s="80">
        <f t="shared" si="1"/>
        <v>41289</v>
      </c>
      <c r="C17" s="34" t="s">
        <v>52</v>
      </c>
      <c r="D17" s="34"/>
      <c r="E17" s="24"/>
      <c r="F17" s="34"/>
      <c r="G17" s="34"/>
      <c r="H17" s="34"/>
      <c r="I17" s="34"/>
      <c r="J17" s="34" t="s">
        <v>53</v>
      </c>
      <c r="K17" s="34"/>
      <c r="L17" s="34"/>
      <c r="M17" s="34"/>
      <c r="N17" s="34"/>
      <c r="O17" s="35"/>
    </row>
    <row r="18" spans="1:17" s="38" customFormat="1" x14ac:dyDescent="0.2">
      <c r="A18" s="81" t="str">
        <f t="shared" si="0"/>
        <v>onsdag</v>
      </c>
      <c r="B18" s="80">
        <f t="shared" si="1"/>
        <v>41290</v>
      </c>
      <c r="C18" s="24" t="s">
        <v>72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5"/>
    </row>
    <row r="19" spans="1:17" s="38" customFormat="1" x14ac:dyDescent="0.2">
      <c r="A19" s="81" t="str">
        <f t="shared" si="0"/>
        <v>torsdag</v>
      </c>
      <c r="B19" s="80">
        <f t="shared" si="1"/>
        <v>41291</v>
      </c>
      <c r="C19" s="34"/>
      <c r="D19" s="34"/>
      <c r="E19" s="34"/>
      <c r="F19" s="34" t="s">
        <v>53</v>
      </c>
      <c r="G19" s="34"/>
      <c r="H19" s="34"/>
      <c r="I19" s="34"/>
      <c r="J19" s="34"/>
      <c r="K19" s="34" t="s">
        <v>52</v>
      </c>
      <c r="L19" s="34"/>
      <c r="M19" s="34"/>
      <c r="N19" s="34"/>
      <c r="O19" s="35"/>
    </row>
    <row r="20" spans="1:17" x14ac:dyDescent="0.2">
      <c r="A20" s="33" t="str">
        <f t="shared" si="0"/>
        <v>fredag</v>
      </c>
      <c r="B20" s="57">
        <f t="shared" si="1"/>
        <v>41292</v>
      </c>
      <c r="C20" s="34"/>
      <c r="D20" s="34"/>
      <c r="E20" s="24" t="s">
        <v>77</v>
      </c>
      <c r="F20" s="34"/>
      <c r="G20" s="34"/>
      <c r="H20" s="34"/>
      <c r="I20" s="34"/>
      <c r="J20" s="34"/>
      <c r="K20" s="34"/>
      <c r="M20" s="34"/>
      <c r="N20" s="34"/>
      <c r="O20" s="35"/>
      <c r="P20" s="36"/>
      <c r="Q20" s="36"/>
    </row>
    <row r="21" spans="1:17" x14ac:dyDescent="0.2">
      <c r="A21" s="33" t="str">
        <f t="shared" si="0"/>
        <v>lørdag</v>
      </c>
      <c r="B21" s="57">
        <f t="shared" si="1"/>
        <v>41293</v>
      </c>
      <c r="C21" s="34" t="s">
        <v>41</v>
      </c>
      <c r="D21" s="49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5"/>
      <c r="P21" s="36"/>
      <c r="Q21" s="36"/>
    </row>
    <row r="22" spans="1:17" s="86" customFormat="1" x14ac:dyDescent="0.2">
      <c r="A22" s="87" t="str">
        <f t="shared" si="0"/>
        <v>søndag</v>
      </c>
      <c r="B22" s="83">
        <f t="shared" si="1"/>
        <v>41294</v>
      </c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 t="s">
        <v>53</v>
      </c>
      <c r="N22" s="89"/>
      <c r="O22" s="84"/>
    </row>
    <row r="23" spans="1:17" x14ac:dyDescent="0.2">
      <c r="A23" s="33" t="str">
        <f t="shared" si="0"/>
        <v>mandag</v>
      </c>
      <c r="B23" s="57">
        <f t="shared" si="1"/>
        <v>41295</v>
      </c>
      <c r="C23" s="34"/>
      <c r="D23" s="34"/>
      <c r="E23" s="34"/>
      <c r="F23" s="34"/>
      <c r="G23" s="34"/>
      <c r="H23" s="34"/>
      <c r="I23" s="34"/>
      <c r="J23" s="34"/>
      <c r="L23" s="34" t="s">
        <v>53</v>
      </c>
      <c r="M23" s="34"/>
      <c r="N23" s="34"/>
      <c r="O23" s="35"/>
      <c r="P23" s="36"/>
      <c r="Q23" s="36"/>
    </row>
    <row r="24" spans="1:17" s="38" customFormat="1" x14ac:dyDescent="0.2">
      <c r="A24" s="81" t="str">
        <f t="shared" si="0"/>
        <v>tirsdag</v>
      </c>
      <c r="B24" s="80">
        <f t="shared" si="1"/>
        <v>41296</v>
      </c>
      <c r="C24" s="34" t="s">
        <v>52</v>
      </c>
      <c r="D24" s="34"/>
      <c r="E24" s="34"/>
      <c r="F24" s="34"/>
      <c r="G24" s="34" t="s">
        <v>53</v>
      </c>
      <c r="H24" s="24"/>
      <c r="I24" s="34"/>
      <c r="J24" s="34"/>
      <c r="K24" s="34"/>
      <c r="L24" s="34"/>
      <c r="M24" s="34"/>
      <c r="N24" s="34"/>
      <c r="O24" s="35"/>
    </row>
    <row r="25" spans="1:17" s="38" customFormat="1" x14ac:dyDescent="0.2">
      <c r="A25" s="81" t="str">
        <f t="shared" si="0"/>
        <v>onsdag</v>
      </c>
      <c r="B25" s="80">
        <f t="shared" si="1"/>
        <v>41297</v>
      </c>
      <c r="C25" s="24" t="s">
        <v>72</v>
      </c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5"/>
    </row>
    <row r="26" spans="1:17" s="38" customFormat="1" x14ac:dyDescent="0.2">
      <c r="A26" s="81" t="str">
        <f t="shared" si="0"/>
        <v>torsdag</v>
      </c>
      <c r="B26" s="80">
        <f t="shared" si="1"/>
        <v>41298</v>
      </c>
      <c r="C26" s="34"/>
      <c r="D26" s="34" t="s">
        <v>52</v>
      </c>
      <c r="E26" s="34"/>
      <c r="F26" s="34"/>
      <c r="G26" s="34"/>
      <c r="H26" s="34"/>
      <c r="I26" s="24"/>
      <c r="J26" s="34"/>
      <c r="K26" s="34" t="s">
        <v>53</v>
      </c>
      <c r="L26" s="34"/>
      <c r="M26" s="34"/>
      <c r="N26" s="34"/>
      <c r="O26" s="35"/>
    </row>
    <row r="27" spans="1:17" x14ac:dyDescent="0.2">
      <c r="A27" s="33" t="str">
        <f t="shared" si="0"/>
        <v>fredag</v>
      </c>
      <c r="B27" s="57">
        <f t="shared" si="1"/>
        <v>41299</v>
      </c>
      <c r="C27" s="34"/>
      <c r="D27" s="34"/>
      <c r="E27" s="34"/>
      <c r="F27" s="34"/>
      <c r="G27" s="34"/>
      <c r="H27" s="24" t="s">
        <v>77</v>
      </c>
      <c r="I27" s="34"/>
      <c r="J27" s="34"/>
      <c r="K27" s="34"/>
      <c r="M27" s="34"/>
      <c r="N27" s="34"/>
      <c r="O27" s="35"/>
      <c r="P27" s="36"/>
      <c r="Q27" s="36"/>
    </row>
    <row r="28" spans="1:17" x14ac:dyDescent="0.2">
      <c r="A28" s="33" t="str">
        <f t="shared" si="0"/>
        <v>lørdag</v>
      </c>
      <c r="B28" s="57">
        <f t="shared" si="1"/>
        <v>41300</v>
      </c>
      <c r="C28" s="34"/>
      <c r="D28" s="34"/>
      <c r="E28" s="34"/>
      <c r="F28" s="34"/>
      <c r="G28" s="34"/>
      <c r="H28" s="34"/>
      <c r="I28" s="34"/>
      <c r="J28" s="24" t="s">
        <v>41</v>
      </c>
      <c r="K28" s="34"/>
      <c r="L28" s="34"/>
      <c r="M28" s="34"/>
      <c r="N28" s="34"/>
      <c r="O28" s="35"/>
    </row>
    <row r="29" spans="1:17" s="86" customFormat="1" x14ac:dyDescent="0.2">
      <c r="A29" s="87" t="str">
        <f t="shared" si="0"/>
        <v>søndag</v>
      </c>
      <c r="B29" s="83">
        <f t="shared" si="1"/>
        <v>41301</v>
      </c>
      <c r="C29" s="89"/>
      <c r="D29" s="89"/>
      <c r="E29" s="89"/>
      <c r="F29" s="89"/>
      <c r="G29" s="89"/>
      <c r="H29" s="89"/>
      <c r="I29" s="89" t="s">
        <v>53</v>
      </c>
      <c r="J29" s="89"/>
      <c r="K29" s="89"/>
      <c r="L29" s="89"/>
      <c r="M29" s="89"/>
      <c r="N29" s="89"/>
      <c r="O29" s="84"/>
      <c r="P29" s="85"/>
      <c r="Q29" s="85"/>
    </row>
    <row r="30" spans="1:17" x14ac:dyDescent="0.2">
      <c r="A30" s="33" t="str">
        <f t="shared" si="0"/>
        <v>mandag</v>
      </c>
      <c r="B30" s="57">
        <f t="shared" si="1"/>
        <v>41302</v>
      </c>
      <c r="L30" s="24" t="s">
        <v>53</v>
      </c>
      <c r="N30" s="34"/>
      <c r="O30" s="39"/>
    </row>
    <row r="31" spans="1:17" s="38" customFormat="1" x14ac:dyDescent="0.2">
      <c r="A31" s="81" t="str">
        <f t="shared" si="0"/>
        <v>tirsdag</v>
      </c>
      <c r="B31" s="80">
        <f t="shared" si="1"/>
        <v>41303</v>
      </c>
      <c r="C31" s="24" t="s">
        <v>52</v>
      </c>
      <c r="D31" s="24"/>
      <c r="E31" s="24"/>
      <c r="F31" s="24"/>
      <c r="G31" s="24" t="s">
        <v>53</v>
      </c>
      <c r="H31" s="24"/>
      <c r="I31" s="24"/>
      <c r="J31" s="24"/>
      <c r="K31" s="24"/>
      <c r="L31" s="24"/>
      <c r="M31" s="24"/>
      <c r="N31" s="24"/>
      <c r="O31" s="78"/>
      <c r="P31" s="18"/>
      <c r="Q31" s="18"/>
    </row>
    <row r="32" spans="1:17" s="38" customFormat="1" x14ac:dyDescent="0.2">
      <c r="A32" s="81" t="str">
        <f t="shared" si="0"/>
        <v>onsdag</v>
      </c>
      <c r="B32" s="80">
        <f t="shared" si="1"/>
        <v>41304</v>
      </c>
      <c r="C32" s="24" t="s">
        <v>72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78"/>
      <c r="P32" s="18"/>
      <c r="Q32" s="18"/>
    </row>
    <row r="33" spans="1:17" s="38" customFormat="1" x14ac:dyDescent="0.2">
      <c r="A33" s="81" t="str">
        <f t="shared" si="0"/>
        <v>torsdag</v>
      </c>
      <c r="B33" s="80">
        <f t="shared" si="1"/>
        <v>41305</v>
      </c>
      <c r="C33" s="24"/>
      <c r="D33" s="24" t="s">
        <v>52</v>
      </c>
      <c r="E33" s="24"/>
      <c r="F33" s="24"/>
      <c r="G33" s="24"/>
      <c r="H33" s="24"/>
      <c r="I33" s="24"/>
      <c r="J33" s="24"/>
      <c r="K33" s="24" t="s">
        <v>53</v>
      </c>
      <c r="L33" s="37"/>
      <c r="M33" s="24"/>
      <c r="N33" s="24"/>
      <c r="O33" s="35"/>
      <c r="P33" s="18"/>
      <c r="Q33" s="18"/>
    </row>
    <row r="34" spans="1:17" s="47" customFormat="1" ht="18" customHeight="1" x14ac:dyDescent="0.2">
      <c r="A34" s="30" t="s">
        <v>6</v>
      </c>
      <c r="B34" s="55"/>
      <c r="C34" s="29">
        <f>COUNTA($C$3:$C$33)</f>
        <v>10</v>
      </c>
      <c r="D34" s="29">
        <f>COUNTA($D$3:$D$33)</f>
        <v>4</v>
      </c>
      <c r="E34" s="29">
        <f>COUNTA($E$3:$E$33)</f>
        <v>3</v>
      </c>
      <c r="F34" s="29">
        <f>COUNTA($F$3:$F$33)</f>
        <v>2</v>
      </c>
      <c r="G34" s="29">
        <f>COUNTA($G$3:$G$33)</f>
        <v>2</v>
      </c>
      <c r="H34" s="29">
        <f>COUNTA($H$3:$H$33)</f>
        <v>3</v>
      </c>
      <c r="I34" s="29">
        <f>COUNTA($I$3:$I$33)</f>
        <v>2</v>
      </c>
      <c r="J34" s="29">
        <f>COUNTA($J$3:$J$33)</f>
        <v>4</v>
      </c>
      <c r="K34" s="29">
        <f>COUNTA($K$3:$K$33)</f>
        <v>5</v>
      </c>
      <c r="L34" s="29">
        <f>COUNTA($L$3:$L$33)</f>
        <v>3</v>
      </c>
      <c r="M34" s="29">
        <f>COUNTA($M$3:$M$33)</f>
        <v>2</v>
      </c>
      <c r="N34" s="29">
        <f>COUNTA($N$3:$N$33)</f>
        <v>0</v>
      </c>
      <c r="O34" s="49"/>
      <c r="P34" s="1"/>
      <c r="Q34" s="1"/>
    </row>
    <row r="35" spans="1:17" x14ac:dyDescent="0.2">
      <c r="A35" s="39" t="s">
        <v>32</v>
      </c>
      <c r="B35" s="76"/>
      <c r="C35" s="54">
        <f>COUNTIF($C$3:$C$33,"L")</f>
        <v>4</v>
      </c>
      <c r="D35" s="54">
        <f>COUNTIF($D$3:$D$33,"L")</f>
        <v>2</v>
      </c>
      <c r="E35" s="54">
        <f>COUNTIF($E$3:$E$33,"L")</f>
        <v>1</v>
      </c>
      <c r="F35" s="54">
        <f>COUNTIF($F$3:$F$33,"L")</f>
        <v>1</v>
      </c>
      <c r="G35" s="54">
        <f>COUNTIF($G$3:$G$33,"L")</f>
        <v>0</v>
      </c>
      <c r="H35" s="54">
        <f>COUNTIF($H$3:$H$33,"L")</f>
        <v>0</v>
      </c>
      <c r="I35" s="54">
        <f>COUNTIF($I$3:$I$33,"L")</f>
        <v>0</v>
      </c>
      <c r="J35" s="54">
        <f>COUNTIF($J$3:$J$33,"L")</f>
        <v>0</v>
      </c>
      <c r="K35" s="54">
        <f>COUNTIF($K$3:$K$33,"L")</f>
        <v>1</v>
      </c>
      <c r="L35" s="54">
        <f>COUNTIF($L$3:$L$33,"L")</f>
        <v>0</v>
      </c>
      <c r="M35" s="54">
        <f>COUNTIF($M$3:$M$33,"L")</f>
        <v>0</v>
      </c>
      <c r="N35" s="54">
        <f>COUNTIF($N$3:$N$33,"L")</f>
        <v>0</v>
      </c>
    </row>
    <row r="36" spans="1:17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0</v>
      </c>
      <c r="N36" s="54">
        <f>COUNTIF($N$3:$N$33,"E")</f>
        <v>0</v>
      </c>
    </row>
    <row r="37" spans="1:17" x14ac:dyDescent="0.2">
      <c r="A37" s="78" t="s">
        <v>45</v>
      </c>
      <c r="B37" s="76"/>
      <c r="C37" s="54">
        <f>COUNTIF($C$3:$C$33,"DD2")</f>
        <v>0</v>
      </c>
      <c r="D37" s="54">
        <f>COUNTIF($D$3:$D$33,"DD2")</f>
        <v>2</v>
      </c>
      <c r="E37" s="54">
        <f>COUNTIF($E$3:$E$33,"DD2")</f>
        <v>0</v>
      </c>
      <c r="F37" s="54">
        <f>COUNTIF($F$3:$F$33,"DD2")</f>
        <v>1</v>
      </c>
      <c r="G37" s="54">
        <f>COUNTIF($G$3:$G$33,"DD2")</f>
        <v>2</v>
      </c>
      <c r="H37" s="54">
        <f>COUNTIF($H$3:$H$33,"DD2")</f>
        <v>0</v>
      </c>
      <c r="I37" s="54">
        <f>COUNTIF($I$3:$I$33,"DD2")</f>
        <v>2</v>
      </c>
      <c r="J37" s="54">
        <f>COUNTIF($J$3:$J$33,"DD2")</f>
        <v>3</v>
      </c>
      <c r="K37" s="54">
        <f>COUNTIF($K$3:$K$33,"DD2")</f>
        <v>4</v>
      </c>
      <c r="L37" s="54">
        <f>COUNTIF($L$3:$L$33,"DD2")</f>
        <v>2</v>
      </c>
      <c r="M37" s="54">
        <f>COUNTIF($M$3:$M$33,"DD2")</f>
        <v>2</v>
      </c>
      <c r="N37" s="54">
        <f>COUNTIF($N$3:$N$33,"DD2")</f>
        <v>0</v>
      </c>
    </row>
    <row r="38" spans="1:17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0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0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</row>
    <row r="39" spans="1:17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0</v>
      </c>
    </row>
    <row r="40" spans="1:17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</row>
    <row r="41" spans="1:17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</row>
    <row r="42" spans="1:17" x14ac:dyDescent="0.2">
      <c r="A42" s="78" t="s">
        <v>74</v>
      </c>
      <c r="B42" s="76"/>
      <c r="C42" s="54">
        <f>COUNTIF($C$3:$C$33,"V65-O")+COUNTIF($D$3:$D$33,"V65/V5")</f>
        <v>5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</row>
    <row r="43" spans="1:17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1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3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</row>
    <row r="44" spans="1:17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0</v>
      </c>
      <c r="N44" s="54">
        <f>COUNTIF($N$3:$N$33,"V65-L")+COUNTIF($N$3:$N$33,"V65/V5")</f>
        <v>0</v>
      </c>
    </row>
    <row r="45" spans="1:17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</row>
    <row r="46" spans="1:17" x14ac:dyDescent="0.2">
      <c r="A46" s="39" t="s">
        <v>41</v>
      </c>
      <c r="B46" s="76"/>
      <c r="C46" s="54">
        <f>COUNTIF($C$3:$C$33,"V75")</f>
        <v>1</v>
      </c>
      <c r="D46" s="54">
        <f>COUNTIF($D$3:$D$33,"V75")</f>
        <v>0</v>
      </c>
      <c r="E46" s="54">
        <f>COUNTIF($E$3:$E$33,"V75")</f>
        <v>1</v>
      </c>
      <c r="F46" s="54">
        <f>COUNTIF($F$3:$F$33,"V75")</f>
        <v>0</v>
      </c>
      <c r="G46" s="54">
        <f>COUNTIF($G$3:$G$33,"V75")</f>
        <v>0</v>
      </c>
      <c r="H46" s="54">
        <f>COUNTIF($H$3:$H$33,"V75")</f>
        <v>0</v>
      </c>
      <c r="I46" s="54">
        <f>COUNTIF($I$3:$I$33,"V75")</f>
        <v>0</v>
      </c>
      <c r="J46" s="54">
        <f>COUNTIF($J$3:$J$33,"V75")</f>
        <v>1</v>
      </c>
      <c r="K46" s="54">
        <f>COUNTIF($K$3:$K$33,"V75")</f>
        <v>0</v>
      </c>
      <c r="L46" s="54">
        <f>COUNTIF($L$3:$L$33,"V75")</f>
        <v>1</v>
      </c>
      <c r="M46" s="54">
        <f>COUNTIF($M$3:$M$33,"V75")</f>
        <v>0</v>
      </c>
      <c r="N46" s="54">
        <f>COUNTIF($N$3:$N$33,"V75")</f>
        <v>0</v>
      </c>
    </row>
    <row r="47" spans="1:17" x14ac:dyDescent="0.2">
      <c r="A47" s="76"/>
      <c r="B47" s="76"/>
    </row>
    <row r="48" spans="1:17" s="47" customFormat="1" ht="12.75" customHeight="1" x14ac:dyDescent="0.2">
      <c r="A48" s="30" t="s">
        <v>40</v>
      </c>
      <c r="B48" s="55"/>
      <c r="C48" s="24">
        <f>COUNTA(C8,C15,C22,C29)</f>
        <v>0</v>
      </c>
      <c r="D48" s="24">
        <f t="shared" ref="D48:N48" si="2">COUNTA(D8,D15,D22,D29)</f>
        <v>0</v>
      </c>
      <c r="E48" s="24">
        <f t="shared" si="2"/>
        <v>0</v>
      </c>
      <c r="F48" s="24">
        <f t="shared" si="2"/>
        <v>0</v>
      </c>
      <c r="G48" s="24">
        <f t="shared" si="2"/>
        <v>0</v>
      </c>
      <c r="H48" s="24">
        <f t="shared" si="2"/>
        <v>0</v>
      </c>
      <c r="I48" s="24">
        <f t="shared" si="2"/>
        <v>2</v>
      </c>
      <c r="J48" s="24">
        <f t="shared" si="2"/>
        <v>0</v>
      </c>
      <c r="K48" s="24">
        <f t="shared" si="2"/>
        <v>0</v>
      </c>
      <c r="L48" s="24">
        <f t="shared" si="2"/>
        <v>0</v>
      </c>
      <c r="M48" s="24">
        <f t="shared" si="2"/>
        <v>2</v>
      </c>
      <c r="N48" s="24">
        <f t="shared" si="2"/>
        <v>0</v>
      </c>
      <c r="O48" s="49"/>
      <c r="P48" s="1"/>
      <c r="Q48" s="1"/>
    </row>
  </sheetData>
  <phoneticPr fontId="0" type="noConversion"/>
  <printOptions gridLines="1" gridLinesSet="0"/>
  <pageMargins left="0.78740157480314965" right="0.78740157480314965" top="0.98425196850393704" bottom="0.98425196850393704" header="0.51181102362204722" footer="0.51181102362204722"/>
  <pageSetup paperSize="9" scale="74" orientation="landscape" r:id="rId1"/>
  <headerFooter alignWithMargins="0"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7.7109375" style="8" customWidth="1"/>
    <col min="2" max="2" width="9.7109375" style="58" customWidth="1"/>
    <col min="3" max="14" width="7.7109375" style="17" customWidth="1"/>
    <col min="15" max="15" width="11.42578125" customWidth="1"/>
  </cols>
  <sheetData>
    <row r="1" spans="1:15" x14ac:dyDescent="0.2">
      <c r="A1" s="8" t="s">
        <v>7</v>
      </c>
    </row>
    <row r="2" spans="1:15" s="2" customFormat="1" ht="12" x14ac:dyDescent="0.2">
      <c r="A2" s="21"/>
      <c r="B2" s="59"/>
      <c r="C2" s="19" t="s">
        <v>1</v>
      </c>
      <c r="D2" s="19" t="s">
        <v>20</v>
      </c>
      <c r="E2" s="19" t="s">
        <v>21</v>
      </c>
      <c r="F2" s="20" t="s">
        <v>22</v>
      </c>
      <c r="G2" s="19" t="s">
        <v>23</v>
      </c>
      <c r="H2" s="19" t="s">
        <v>2</v>
      </c>
      <c r="I2" s="19" t="s">
        <v>24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26</v>
      </c>
    </row>
    <row r="3" spans="1:15" s="41" customFormat="1" x14ac:dyDescent="0.2">
      <c r="A3" s="33" t="str">
        <f t="shared" ref="A3:A30" si="0">TEXT(B3,"dddd")</f>
        <v>fredag</v>
      </c>
      <c r="B3" s="60">
        <f>Januar!B33+1</f>
        <v>41306</v>
      </c>
      <c r="C3" s="34"/>
      <c r="D3" s="37"/>
      <c r="E3" s="37" t="s">
        <v>77</v>
      </c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5" s="41" customFormat="1" x14ac:dyDescent="0.2">
      <c r="A4" s="23" t="str">
        <f t="shared" si="0"/>
        <v>lørdag</v>
      </c>
      <c r="B4" s="60">
        <f>B3+1</f>
        <v>41307</v>
      </c>
      <c r="C4" s="37"/>
      <c r="D4" s="37"/>
      <c r="E4" s="37"/>
      <c r="F4" s="37" t="s">
        <v>41</v>
      </c>
      <c r="G4" s="37"/>
      <c r="H4" s="37"/>
      <c r="I4" s="37"/>
      <c r="J4" s="37"/>
      <c r="K4" s="37"/>
      <c r="L4" s="37"/>
      <c r="M4" s="37"/>
      <c r="N4" s="37"/>
    </row>
    <row r="5" spans="1:15" s="85" customFormat="1" x14ac:dyDescent="0.2">
      <c r="A5" s="82" t="str">
        <f t="shared" si="0"/>
        <v>søndag</v>
      </c>
      <c r="B5" s="90">
        <f t="shared" ref="B5:B30" si="1">B4+1</f>
        <v>41308</v>
      </c>
      <c r="C5" s="88"/>
      <c r="D5" s="88"/>
      <c r="E5" s="88"/>
      <c r="F5" s="88"/>
      <c r="G5" s="88"/>
      <c r="H5" s="88"/>
      <c r="I5" s="88"/>
      <c r="J5" s="88"/>
      <c r="K5" s="88"/>
      <c r="L5" s="88"/>
      <c r="M5" s="88" t="s">
        <v>53</v>
      </c>
      <c r="N5" s="88"/>
      <c r="O5" s="86"/>
    </row>
    <row r="6" spans="1:15" s="18" customFormat="1" x14ac:dyDescent="0.2">
      <c r="A6" s="23" t="str">
        <f t="shared" si="0"/>
        <v>mandag</v>
      </c>
      <c r="B6" s="60">
        <f t="shared" si="1"/>
        <v>41309</v>
      </c>
      <c r="C6" s="37"/>
      <c r="D6" s="37" t="s">
        <v>53</v>
      </c>
      <c r="E6" s="37"/>
      <c r="F6" s="37"/>
      <c r="G6" s="37"/>
      <c r="H6" s="37"/>
      <c r="I6" s="37"/>
      <c r="J6" s="37"/>
      <c r="K6" s="37"/>
      <c r="L6" s="37"/>
      <c r="M6" s="37"/>
      <c r="N6" s="37"/>
      <c r="O6" s="38"/>
    </row>
    <row r="7" spans="1:15" s="18" customFormat="1" x14ac:dyDescent="0.2">
      <c r="A7" s="79" t="str">
        <f t="shared" si="0"/>
        <v>tirsdag</v>
      </c>
      <c r="B7" s="91">
        <f t="shared" si="1"/>
        <v>41310</v>
      </c>
      <c r="C7" s="34" t="s">
        <v>52</v>
      </c>
      <c r="D7" s="37"/>
      <c r="E7" s="37"/>
      <c r="F7" s="37"/>
      <c r="G7" s="37"/>
      <c r="H7" s="37"/>
      <c r="I7" s="37"/>
      <c r="J7" s="37" t="s">
        <v>53</v>
      </c>
      <c r="K7" s="37"/>
      <c r="L7" s="37"/>
      <c r="M7" s="37"/>
      <c r="N7" s="37"/>
      <c r="O7" s="38"/>
    </row>
    <row r="8" spans="1:15" s="18" customFormat="1" x14ac:dyDescent="0.2">
      <c r="A8" s="79" t="str">
        <f t="shared" si="0"/>
        <v>onsdag</v>
      </c>
      <c r="B8" s="91">
        <f t="shared" si="1"/>
        <v>41311</v>
      </c>
      <c r="C8" s="37" t="s">
        <v>72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8"/>
    </row>
    <row r="9" spans="1:15" s="18" customFormat="1" x14ac:dyDescent="0.2">
      <c r="A9" s="79" t="str">
        <f t="shared" si="0"/>
        <v>torsdag</v>
      </c>
      <c r="B9" s="91">
        <f t="shared" si="1"/>
        <v>41312</v>
      </c>
      <c r="C9" s="37"/>
      <c r="D9" s="37"/>
      <c r="E9" s="37"/>
      <c r="F9" s="37"/>
      <c r="G9" s="37" t="s">
        <v>52</v>
      </c>
      <c r="H9" s="37"/>
      <c r="I9" s="37"/>
      <c r="J9" s="37"/>
      <c r="K9" s="37" t="s">
        <v>53</v>
      </c>
      <c r="L9" s="37"/>
      <c r="M9" s="37"/>
      <c r="N9" s="37"/>
      <c r="O9" s="38"/>
    </row>
    <row r="10" spans="1:15" s="38" customFormat="1" x14ac:dyDescent="0.2">
      <c r="A10" s="33" t="str">
        <f t="shared" si="0"/>
        <v>fredag</v>
      </c>
      <c r="B10" s="60">
        <f t="shared" si="1"/>
        <v>41313</v>
      </c>
      <c r="C10" s="37"/>
      <c r="D10" s="34"/>
      <c r="E10" s="37"/>
      <c r="F10" s="37"/>
      <c r="G10" s="37"/>
      <c r="H10" s="37" t="s">
        <v>77</v>
      </c>
      <c r="I10" s="37"/>
      <c r="J10" s="34"/>
      <c r="K10" s="37"/>
      <c r="L10" s="37"/>
      <c r="M10" s="37"/>
      <c r="N10" s="37"/>
    </row>
    <row r="11" spans="1:15" s="38" customFormat="1" x14ac:dyDescent="0.2">
      <c r="A11" s="23" t="str">
        <f t="shared" si="0"/>
        <v>lørdag</v>
      </c>
      <c r="B11" s="60">
        <f t="shared" si="1"/>
        <v>41314</v>
      </c>
      <c r="C11" s="37"/>
      <c r="D11" s="37"/>
      <c r="E11" s="37"/>
      <c r="F11" s="37"/>
      <c r="G11" s="37"/>
      <c r="H11" s="37"/>
      <c r="I11" s="37"/>
      <c r="J11" s="37"/>
      <c r="K11" s="37"/>
      <c r="L11" s="37" t="s">
        <v>41</v>
      </c>
      <c r="M11" s="37"/>
      <c r="N11" s="37"/>
    </row>
    <row r="12" spans="1:15" s="85" customFormat="1" x14ac:dyDescent="0.2">
      <c r="A12" s="82" t="str">
        <f t="shared" si="0"/>
        <v>søndag</v>
      </c>
      <c r="B12" s="90">
        <f t="shared" si="1"/>
        <v>41315</v>
      </c>
      <c r="C12" s="88"/>
      <c r="D12" s="88"/>
      <c r="E12" s="88"/>
      <c r="F12" s="88"/>
      <c r="G12" s="88"/>
      <c r="H12" s="88"/>
      <c r="I12" s="88" t="s">
        <v>53</v>
      </c>
      <c r="J12" s="88"/>
      <c r="K12" s="88"/>
      <c r="L12" s="88"/>
      <c r="M12" s="88"/>
      <c r="N12" s="88"/>
      <c r="O12" s="86"/>
    </row>
    <row r="13" spans="1:15" s="18" customFormat="1" x14ac:dyDescent="0.2">
      <c r="A13" s="23" t="str">
        <f t="shared" si="0"/>
        <v>mandag</v>
      </c>
      <c r="B13" s="60">
        <f t="shared" si="1"/>
        <v>41316</v>
      </c>
      <c r="C13" s="37"/>
      <c r="D13" s="37" t="s">
        <v>53</v>
      </c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8"/>
    </row>
    <row r="14" spans="1:15" s="18" customFormat="1" x14ac:dyDescent="0.2">
      <c r="A14" s="79" t="str">
        <f t="shared" si="0"/>
        <v>tirsdag</v>
      </c>
      <c r="B14" s="91">
        <f t="shared" si="1"/>
        <v>41317</v>
      </c>
      <c r="C14" s="34" t="s">
        <v>52</v>
      </c>
      <c r="D14" s="37"/>
      <c r="E14" s="37"/>
      <c r="F14" s="37"/>
      <c r="G14" s="37"/>
      <c r="H14" s="37"/>
      <c r="I14" s="37"/>
      <c r="J14" s="37" t="s">
        <v>53</v>
      </c>
      <c r="K14" s="37"/>
      <c r="L14" s="37"/>
      <c r="M14" s="37"/>
      <c r="N14" s="37"/>
      <c r="O14" s="38"/>
    </row>
    <row r="15" spans="1:15" s="18" customFormat="1" x14ac:dyDescent="0.2">
      <c r="A15" s="79" t="str">
        <f t="shared" si="0"/>
        <v>onsdag</v>
      </c>
      <c r="B15" s="91">
        <f t="shared" si="1"/>
        <v>41318</v>
      </c>
      <c r="C15" s="37" t="s">
        <v>72</v>
      </c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8"/>
    </row>
    <row r="16" spans="1:15" s="18" customFormat="1" x14ac:dyDescent="0.2">
      <c r="A16" s="79" t="str">
        <f t="shared" si="0"/>
        <v>torsdag</v>
      </c>
      <c r="B16" s="91">
        <f t="shared" si="1"/>
        <v>41319</v>
      </c>
      <c r="C16" s="37"/>
      <c r="D16" s="37"/>
      <c r="E16" s="37"/>
      <c r="F16" s="37" t="s">
        <v>53</v>
      </c>
      <c r="G16" s="37"/>
      <c r="H16" s="37"/>
      <c r="I16" s="37"/>
      <c r="J16" s="37"/>
      <c r="K16" s="37"/>
      <c r="L16" s="37" t="s">
        <v>52</v>
      </c>
      <c r="M16" s="37"/>
      <c r="N16" s="37"/>
      <c r="O16" s="38"/>
    </row>
    <row r="17" spans="1:15" s="38" customFormat="1" x14ac:dyDescent="0.2">
      <c r="A17" s="33" t="str">
        <f t="shared" si="0"/>
        <v>fredag</v>
      </c>
      <c r="B17" s="60">
        <f t="shared" si="1"/>
        <v>41320</v>
      </c>
      <c r="C17" s="37"/>
      <c r="E17" s="37" t="s">
        <v>77</v>
      </c>
      <c r="F17" s="37"/>
      <c r="G17" s="34"/>
      <c r="H17" s="34"/>
      <c r="I17" s="37"/>
      <c r="J17" s="37"/>
      <c r="K17" s="37"/>
      <c r="L17" s="37"/>
      <c r="M17" s="37"/>
      <c r="N17" s="37"/>
    </row>
    <row r="18" spans="1:15" s="38" customFormat="1" x14ac:dyDescent="0.2">
      <c r="A18" s="23" t="str">
        <f t="shared" si="0"/>
        <v>lørdag</v>
      </c>
      <c r="B18" s="60">
        <f t="shared" si="1"/>
        <v>41321</v>
      </c>
      <c r="C18" s="37"/>
      <c r="D18" s="37"/>
      <c r="E18" s="37"/>
      <c r="F18" s="37"/>
      <c r="G18" s="37"/>
      <c r="H18" s="37"/>
      <c r="I18" s="37"/>
      <c r="J18" s="37"/>
      <c r="K18" s="37" t="s">
        <v>41</v>
      </c>
      <c r="L18" s="37"/>
      <c r="M18" s="37"/>
      <c r="N18" s="37"/>
    </row>
    <row r="19" spans="1:15" s="85" customFormat="1" x14ac:dyDescent="0.2">
      <c r="A19" s="82" t="str">
        <f t="shared" si="0"/>
        <v>søndag</v>
      </c>
      <c r="B19" s="90">
        <f t="shared" si="1"/>
        <v>41322</v>
      </c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 t="s">
        <v>53</v>
      </c>
      <c r="N19" s="88"/>
      <c r="O19" s="86"/>
    </row>
    <row r="20" spans="1:15" s="18" customFormat="1" x14ac:dyDescent="0.2">
      <c r="A20" s="23" t="str">
        <f t="shared" si="0"/>
        <v>mandag</v>
      </c>
      <c r="B20" s="60">
        <f t="shared" si="1"/>
        <v>41323</v>
      </c>
      <c r="C20" s="37"/>
      <c r="D20" s="37"/>
      <c r="E20" s="37"/>
      <c r="F20" s="37"/>
      <c r="G20" s="37"/>
      <c r="H20" s="37"/>
      <c r="I20" s="37"/>
      <c r="J20" s="37"/>
      <c r="K20" s="37"/>
      <c r="L20" s="37" t="s">
        <v>53</v>
      </c>
      <c r="M20" s="37"/>
      <c r="N20" s="37"/>
      <c r="O20" s="38"/>
    </row>
    <row r="21" spans="1:15" s="18" customFormat="1" x14ac:dyDescent="0.2">
      <c r="A21" s="79" t="str">
        <f t="shared" si="0"/>
        <v>tirsdag</v>
      </c>
      <c r="B21" s="91">
        <f t="shared" si="1"/>
        <v>41324</v>
      </c>
      <c r="C21" s="34"/>
      <c r="D21" s="37"/>
      <c r="E21" s="37"/>
      <c r="F21" s="37"/>
      <c r="G21" s="37"/>
      <c r="H21" s="37" t="s">
        <v>52</v>
      </c>
      <c r="I21" s="37"/>
      <c r="J21" s="37" t="s">
        <v>53</v>
      </c>
      <c r="K21" s="37"/>
      <c r="L21" s="37"/>
      <c r="M21" s="37"/>
      <c r="N21" s="37"/>
      <c r="O21" s="38"/>
    </row>
    <row r="22" spans="1:15" s="18" customFormat="1" x14ac:dyDescent="0.2">
      <c r="A22" s="79" t="str">
        <f t="shared" si="0"/>
        <v>onsdag</v>
      </c>
      <c r="B22" s="91">
        <f t="shared" si="1"/>
        <v>41325</v>
      </c>
      <c r="C22" s="37" t="s">
        <v>72</v>
      </c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8"/>
    </row>
    <row r="23" spans="1:15" s="18" customFormat="1" x14ac:dyDescent="0.2">
      <c r="A23" s="79" t="str">
        <f t="shared" si="0"/>
        <v>torsdag</v>
      </c>
      <c r="B23" s="91">
        <f t="shared" si="1"/>
        <v>41326</v>
      </c>
      <c r="C23" s="37"/>
      <c r="D23" s="37"/>
      <c r="E23" s="37"/>
      <c r="F23" s="37" t="s">
        <v>53</v>
      </c>
      <c r="G23" s="37"/>
      <c r="H23" s="37"/>
      <c r="I23" s="37"/>
      <c r="J23" s="37"/>
      <c r="K23" s="37" t="s">
        <v>52</v>
      </c>
      <c r="L23" s="37"/>
      <c r="M23" s="37"/>
      <c r="N23" s="37"/>
      <c r="O23" s="38"/>
    </row>
    <row r="24" spans="1:15" s="38" customFormat="1" x14ac:dyDescent="0.2">
      <c r="A24" s="33" t="str">
        <f t="shared" si="0"/>
        <v>fredag</v>
      </c>
      <c r="B24" s="60">
        <f t="shared" si="1"/>
        <v>41327</v>
      </c>
      <c r="C24" s="37" t="s">
        <v>77</v>
      </c>
      <c r="D24" s="37"/>
      <c r="E24" s="37"/>
      <c r="F24" s="37"/>
      <c r="G24" s="37"/>
      <c r="H24" s="34"/>
      <c r="I24" s="34"/>
      <c r="J24" s="37"/>
      <c r="K24" s="37"/>
      <c r="L24" s="37"/>
      <c r="M24" s="37"/>
      <c r="N24" s="37"/>
    </row>
    <row r="25" spans="1:15" s="38" customFormat="1" x14ac:dyDescent="0.2">
      <c r="A25" s="23" t="str">
        <f t="shared" si="0"/>
        <v>lørdag</v>
      </c>
      <c r="B25" s="60">
        <f t="shared" si="1"/>
        <v>41328</v>
      </c>
      <c r="C25" s="37" t="s">
        <v>41</v>
      </c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</row>
    <row r="26" spans="1:15" s="85" customFormat="1" x14ac:dyDescent="0.2">
      <c r="A26" s="82" t="str">
        <f t="shared" si="0"/>
        <v>søndag</v>
      </c>
      <c r="B26" s="90">
        <f t="shared" si="1"/>
        <v>41329</v>
      </c>
      <c r="C26" s="88"/>
      <c r="D26" s="88"/>
      <c r="E26" s="88"/>
      <c r="F26" s="88"/>
      <c r="G26" s="88"/>
      <c r="H26" s="88"/>
      <c r="I26" s="88" t="s">
        <v>53</v>
      </c>
      <c r="J26" s="88"/>
      <c r="K26" s="88"/>
      <c r="L26" s="88"/>
      <c r="M26" s="88"/>
      <c r="N26" s="88"/>
    </row>
    <row r="27" spans="1:15" s="18" customFormat="1" x14ac:dyDescent="0.2">
      <c r="A27" s="23" t="str">
        <f t="shared" si="0"/>
        <v>mandag</v>
      </c>
      <c r="B27" s="60">
        <f t="shared" si="1"/>
        <v>41330</v>
      </c>
      <c r="C27" s="37"/>
      <c r="D27" s="37"/>
      <c r="E27" s="37"/>
      <c r="F27" s="37"/>
      <c r="G27" s="37"/>
      <c r="H27" s="37"/>
      <c r="I27" s="37"/>
      <c r="J27" s="37"/>
      <c r="K27" s="37"/>
      <c r="L27" s="37" t="s">
        <v>53</v>
      </c>
      <c r="M27" s="37"/>
      <c r="N27" s="37"/>
    </row>
    <row r="28" spans="1:15" s="18" customFormat="1" x14ac:dyDescent="0.2">
      <c r="A28" s="79" t="str">
        <f t="shared" si="0"/>
        <v>tirsdag</v>
      </c>
      <c r="B28" s="91">
        <f t="shared" si="1"/>
        <v>41331</v>
      </c>
      <c r="C28" s="37" t="s">
        <v>52</v>
      </c>
      <c r="D28" s="37"/>
      <c r="E28" s="37"/>
      <c r="F28" s="37"/>
      <c r="G28" s="37" t="s">
        <v>53</v>
      </c>
      <c r="H28" s="37"/>
      <c r="I28" s="37"/>
      <c r="J28" s="37"/>
      <c r="K28" s="37"/>
      <c r="L28" s="37"/>
      <c r="M28" s="37"/>
      <c r="N28" s="37"/>
    </row>
    <row r="29" spans="1:15" s="18" customFormat="1" x14ac:dyDescent="0.2">
      <c r="A29" s="79" t="str">
        <f t="shared" si="0"/>
        <v>onsdag</v>
      </c>
      <c r="B29" s="91">
        <f t="shared" si="1"/>
        <v>41332</v>
      </c>
      <c r="C29" s="37" t="s">
        <v>72</v>
      </c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</row>
    <row r="30" spans="1:15" s="18" customFormat="1" x14ac:dyDescent="0.2">
      <c r="A30" s="79" t="str">
        <f t="shared" si="0"/>
        <v>torsdag</v>
      </c>
      <c r="B30" s="91">
        <f t="shared" si="1"/>
        <v>41333</v>
      </c>
      <c r="C30" s="37"/>
      <c r="D30" s="37" t="s">
        <v>52</v>
      </c>
      <c r="E30" s="37"/>
      <c r="F30" s="37"/>
      <c r="G30" s="37"/>
      <c r="H30" s="37"/>
      <c r="I30" s="37"/>
      <c r="J30" s="37"/>
      <c r="K30" s="37" t="s">
        <v>53</v>
      </c>
      <c r="L30" s="37"/>
      <c r="M30" s="37"/>
      <c r="N30" s="37"/>
    </row>
    <row r="31" spans="1:15" s="18" customFormat="1" x14ac:dyDescent="0.2">
      <c r="A31" s="79"/>
      <c r="B31" s="91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</row>
    <row r="32" spans="1:15" x14ac:dyDescent="0.2">
      <c r="A32" s="30"/>
      <c r="B32" s="55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</row>
    <row r="33" spans="1:17" s="36" customFormat="1" x14ac:dyDescent="0.2">
      <c r="A33" s="74"/>
      <c r="B33" s="55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25"/>
      <c r="P33"/>
      <c r="Q33"/>
    </row>
    <row r="34" spans="1:17" s="47" customFormat="1" ht="18" customHeight="1" x14ac:dyDescent="0.2">
      <c r="A34" s="30" t="s">
        <v>6</v>
      </c>
      <c r="B34" s="55"/>
      <c r="C34" s="29">
        <f>COUNTA($C$3:$C$33)</f>
        <v>9</v>
      </c>
      <c r="D34" s="29">
        <f>COUNTA($D$3:$D$33)</f>
        <v>3</v>
      </c>
      <c r="E34" s="29">
        <f>COUNTA($E$3:$E$33)</f>
        <v>2</v>
      </c>
      <c r="F34" s="29">
        <f>COUNTA($F$3:$F$33)</f>
        <v>3</v>
      </c>
      <c r="G34" s="29">
        <f>COUNTA($G$3:$G$33)</f>
        <v>2</v>
      </c>
      <c r="H34" s="29">
        <f>COUNTA($H$3:$H$33)</f>
        <v>2</v>
      </c>
      <c r="I34" s="29">
        <f>COUNTA($I$3:$I$33)</f>
        <v>2</v>
      </c>
      <c r="J34" s="29">
        <f>COUNTA($J$3:$J$33)</f>
        <v>3</v>
      </c>
      <c r="K34" s="29">
        <f>COUNTA($K$3:$K$33)</f>
        <v>4</v>
      </c>
      <c r="L34" s="29">
        <f>COUNTA($L$3:$L$33)</f>
        <v>4</v>
      </c>
      <c r="M34" s="29">
        <f>COUNTA($M$3:$M$33)</f>
        <v>2</v>
      </c>
      <c r="N34" s="29">
        <f>COUNTA($N$3:$N$33)</f>
        <v>0</v>
      </c>
      <c r="O34" s="49"/>
      <c r="P34" s="1"/>
      <c r="Q34" s="1"/>
    </row>
    <row r="35" spans="1:17" s="36" customFormat="1" x14ac:dyDescent="0.2">
      <c r="A35" s="39" t="s">
        <v>32</v>
      </c>
      <c r="B35" s="76"/>
      <c r="C35" s="54">
        <f>COUNTIF($C$3:$C$33,"L")</f>
        <v>3</v>
      </c>
      <c r="D35" s="54">
        <f>COUNTIF($D$3:$D$33,"L")</f>
        <v>1</v>
      </c>
      <c r="E35" s="54">
        <f>COUNTIF($E$3:$E$33,"L")</f>
        <v>0</v>
      </c>
      <c r="F35" s="54">
        <f>COUNTIF($F$3:$F$33,"L")</f>
        <v>0</v>
      </c>
      <c r="G35" s="54">
        <f>COUNTIF($G$3:$G$33,"L")</f>
        <v>1</v>
      </c>
      <c r="H35" s="54">
        <f>COUNTIF($H$3:$H$33,"L")</f>
        <v>1</v>
      </c>
      <c r="I35" s="54">
        <f>COUNTIF($I$3:$I$33,"L")</f>
        <v>0</v>
      </c>
      <c r="J35" s="54">
        <f>COUNTIF($J$3:$J$33,"L")</f>
        <v>0</v>
      </c>
      <c r="K35" s="54">
        <f>COUNTIF($K$3:$K$33,"L")</f>
        <v>1</v>
      </c>
      <c r="L35" s="54">
        <f>COUNTIF($L$3:$L$33,"L")</f>
        <v>1</v>
      </c>
      <c r="M35" s="54">
        <f>COUNTIF($M$3:$M$33,"L")</f>
        <v>0</v>
      </c>
      <c r="N35" s="54">
        <f>COUNTIF($N$3:$N$33,"L")</f>
        <v>0</v>
      </c>
      <c r="O35" s="25"/>
      <c r="P35"/>
      <c r="Q35"/>
    </row>
    <row r="36" spans="1:17" s="36" customFormat="1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0</v>
      </c>
      <c r="N36" s="54">
        <f>COUNTIF($N$3:$N$33,"E")</f>
        <v>0</v>
      </c>
      <c r="O36" s="25"/>
      <c r="P36"/>
      <c r="Q36"/>
    </row>
    <row r="37" spans="1:17" s="36" customFormat="1" x14ac:dyDescent="0.2">
      <c r="A37" s="78" t="s">
        <v>45</v>
      </c>
      <c r="B37" s="76"/>
      <c r="C37" s="54">
        <f>COUNTIF($C$3:$C$33,"DD2")</f>
        <v>0</v>
      </c>
      <c r="D37" s="54">
        <f>COUNTIF($D$3:$D$33,"DD2")</f>
        <v>2</v>
      </c>
      <c r="E37" s="54">
        <f>COUNTIF($E$3:$E$33,"DD2")</f>
        <v>0</v>
      </c>
      <c r="F37" s="54">
        <f>COUNTIF($F$3:$F$33,"DD2")</f>
        <v>2</v>
      </c>
      <c r="G37" s="54">
        <f>COUNTIF($G$3:$G$33,"DD2")</f>
        <v>1</v>
      </c>
      <c r="H37" s="54">
        <f>COUNTIF($H$3:$H$33,"DD2")</f>
        <v>0</v>
      </c>
      <c r="I37" s="54">
        <f>COUNTIF($I$3:$I$33,"DD2")</f>
        <v>2</v>
      </c>
      <c r="J37" s="54">
        <f>COUNTIF($J$3:$J$33,"DD2")</f>
        <v>3</v>
      </c>
      <c r="K37" s="54">
        <f>COUNTIF($K$3:$K$33,"DD2")</f>
        <v>2</v>
      </c>
      <c r="L37" s="54">
        <f>COUNTIF($L$3:$L$33,"DD2")</f>
        <v>2</v>
      </c>
      <c r="M37" s="54">
        <f>COUNTIF($M$3:$M$33,"DD2")</f>
        <v>2</v>
      </c>
      <c r="N37" s="54">
        <f>COUNTIF($N$3:$N$33,"DD2")</f>
        <v>0</v>
      </c>
      <c r="O37" s="25"/>
      <c r="P37"/>
      <c r="Q37"/>
    </row>
    <row r="38" spans="1:17" s="36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0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0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/>
      <c r="Q38"/>
    </row>
    <row r="39" spans="1:17" s="36" customFormat="1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0</v>
      </c>
      <c r="O39" s="25"/>
      <c r="P39"/>
      <c r="Q39"/>
    </row>
    <row r="40" spans="1:17" s="36" customFormat="1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/>
      <c r="Q40"/>
    </row>
    <row r="41" spans="1:17" s="36" customFormat="1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/>
      <c r="Q41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1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1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0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6" customFormat="1" x14ac:dyDescent="0.2">
      <c r="A46" s="39" t="s">
        <v>41</v>
      </c>
      <c r="B46" s="76"/>
      <c r="C46" s="54">
        <f>COUNTIF($C$3:$C$33,"V75")</f>
        <v>1</v>
      </c>
      <c r="D46" s="54">
        <f>COUNTIF($D$3:$D$33,"V75")</f>
        <v>0</v>
      </c>
      <c r="E46" s="54">
        <f>COUNTIF($E$3:$E$33,"V75")</f>
        <v>0</v>
      </c>
      <c r="F46" s="54">
        <f>COUNTIF($F$3:$F$33,"V75")</f>
        <v>1</v>
      </c>
      <c r="G46" s="54">
        <f>COUNTIF($G$3:$G$33,"V75")</f>
        <v>0</v>
      </c>
      <c r="H46" s="54">
        <f>COUNTIF($H$3:$H$33,"V75")</f>
        <v>0</v>
      </c>
      <c r="I46" s="54">
        <f>COUNTIF($I$3:$I$33,"V75")</f>
        <v>0</v>
      </c>
      <c r="J46" s="54">
        <f>COUNTIF($J$3:$J$33,"V75")</f>
        <v>0</v>
      </c>
      <c r="K46" s="54">
        <f>COUNTIF($K$3:$K$33,"V75")</f>
        <v>1</v>
      </c>
      <c r="L46" s="54">
        <f>COUNTIF($L$3:$L$33,"V75")</f>
        <v>1</v>
      </c>
      <c r="M46" s="54">
        <f>COUNTIF($M$3:$M$33,"V75")</f>
        <v>0</v>
      </c>
      <c r="N46" s="54">
        <f>COUNTIF($N$3:$N$33,"V75")</f>
        <v>0</v>
      </c>
      <c r="O46" s="25"/>
      <c r="P46"/>
      <c r="Q46"/>
    </row>
    <row r="47" spans="1:17" s="36" customFormat="1" x14ac:dyDescent="0.2">
      <c r="A47" s="30"/>
      <c r="B47" s="55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/>
      <c r="Q47"/>
    </row>
    <row r="48" spans="1:17" s="47" customFormat="1" ht="12.75" customHeight="1" x14ac:dyDescent="0.2">
      <c r="A48" s="30" t="s">
        <v>40</v>
      </c>
      <c r="B48" s="55"/>
      <c r="C48" s="24">
        <f>COUNTA(C5,C12,C19,C26)</f>
        <v>0</v>
      </c>
      <c r="D48" s="24">
        <f t="shared" ref="D48:N48" si="2">COUNTA(D5,D12,D19,D26)</f>
        <v>0</v>
      </c>
      <c r="E48" s="24">
        <f t="shared" si="2"/>
        <v>0</v>
      </c>
      <c r="F48" s="24">
        <f t="shared" si="2"/>
        <v>0</v>
      </c>
      <c r="G48" s="24">
        <f t="shared" si="2"/>
        <v>0</v>
      </c>
      <c r="H48" s="24">
        <f t="shared" si="2"/>
        <v>0</v>
      </c>
      <c r="I48" s="24">
        <f t="shared" si="2"/>
        <v>2</v>
      </c>
      <c r="J48" s="24">
        <f t="shared" si="2"/>
        <v>0</v>
      </c>
      <c r="K48" s="24">
        <f t="shared" si="2"/>
        <v>0</v>
      </c>
      <c r="L48" s="24">
        <f t="shared" si="2"/>
        <v>0</v>
      </c>
      <c r="M48" s="24">
        <f t="shared" si="2"/>
        <v>2</v>
      </c>
      <c r="N48" s="24">
        <f t="shared" si="2"/>
        <v>0</v>
      </c>
      <c r="O48" s="49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8.7109375" style="8" customWidth="1"/>
    <col min="2" max="2" width="8.42578125" style="58" bestFit="1" customWidth="1"/>
    <col min="3" max="14" width="7.7109375" style="17" customWidth="1"/>
    <col min="15" max="15" width="11.42578125" customWidth="1"/>
  </cols>
  <sheetData>
    <row r="1" spans="1:15" ht="13.5" customHeight="1" x14ac:dyDescent="0.2">
      <c r="A1" s="8" t="s">
        <v>8</v>
      </c>
    </row>
    <row r="2" spans="1:15" s="2" customFormat="1" x14ac:dyDescent="0.2">
      <c r="A2" s="8"/>
      <c r="B2" s="59"/>
      <c r="C2" s="19" t="s">
        <v>1</v>
      </c>
      <c r="D2" s="19" t="s">
        <v>20</v>
      </c>
      <c r="E2" s="19" t="s">
        <v>21</v>
      </c>
      <c r="F2" s="20" t="s">
        <v>22</v>
      </c>
      <c r="G2" s="19" t="s">
        <v>23</v>
      </c>
      <c r="H2" s="19" t="s">
        <v>2</v>
      </c>
      <c r="I2" s="19" t="s">
        <v>27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26</v>
      </c>
    </row>
    <row r="3" spans="1:15" s="18" customFormat="1" x14ac:dyDescent="0.2">
      <c r="A3" s="23" t="str">
        <f t="shared" ref="A3:A33" si="0">TEXT(B3,"dddd")</f>
        <v>fredag</v>
      </c>
      <c r="B3" s="60">
        <f>Februar!B30+1</f>
        <v>41334</v>
      </c>
      <c r="C3" s="37"/>
      <c r="D3" s="37"/>
      <c r="E3" s="37" t="s">
        <v>77</v>
      </c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5" s="18" customFormat="1" x14ac:dyDescent="0.2">
      <c r="A4" s="23" t="str">
        <f t="shared" si="0"/>
        <v>lørdag</v>
      </c>
      <c r="B4" s="60">
        <f>B3+1</f>
        <v>41335</v>
      </c>
      <c r="C4" s="37"/>
      <c r="D4" s="37" t="s">
        <v>41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8"/>
    </row>
    <row r="5" spans="1:15" s="85" customFormat="1" x14ac:dyDescent="0.2">
      <c r="A5" s="82" t="str">
        <f t="shared" si="0"/>
        <v>søndag</v>
      </c>
      <c r="B5" s="90">
        <f t="shared" ref="B5:B33" si="1">B4+1</f>
        <v>41336</v>
      </c>
      <c r="C5" s="88"/>
      <c r="D5" s="88"/>
      <c r="E5" s="88"/>
      <c r="F5" s="88"/>
      <c r="G5" s="88"/>
      <c r="H5" s="88"/>
      <c r="I5" s="88"/>
      <c r="J5" s="88"/>
      <c r="K5" s="88"/>
      <c r="L5" s="88"/>
      <c r="M5" s="88" t="s">
        <v>53</v>
      </c>
      <c r="N5" s="88"/>
      <c r="O5" s="86"/>
    </row>
    <row r="6" spans="1:15" s="18" customFormat="1" x14ac:dyDescent="0.2">
      <c r="A6" s="79" t="str">
        <f t="shared" si="0"/>
        <v>mandag</v>
      </c>
      <c r="B6" s="91">
        <f t="shared" si="1"/>
        <v>41337</v>
      </c>
      <c r="C6" s="34"/>
      <c r="D6" s="37"/>
      <c r="E6" s="37"/>
      <c r="F6" s="37"/>
      <c r="G6" s="37"/>
      <c r="H6" s="37"/>
      <c r="I6" s="37"/>
      <c r="J6" s="37"/>
      <c r="K6" s="37"/>
      <c r="L6" s="37" t="s">
        <v>53</v>
      </c>
      <c r="M6" s="37"/>
      <c r="N6" s="37"/>
      <c r="O6" s="38"/>
    </row>
    <row r="7" spans="1:15" s="38" customFormat="1" x14ac:dyDescent="0.2">
      <c r="A7" s="81" t="str">
        <f t="shared" si="0"/>
        <v>tirsdag</v>
      </c>
      <c r="B7" s="91">
        <f t="shared" si="1"/>
        <v>41338</v>
      </c>
      <c r="C7" s="37" t="s">
        <v>52</v>
      </c>
      <c r="D7" s="37"/>
      <c r="E7" s="37"/>
      <c r="F7" s="37"/>
      <c r="G7" s="37"/>
      <c r="H7" s="37"/>
      <c r="I7" s="37"/>
      <c r="J7" s="37" t="s">
        <v>53</v>
      </c>
      <c r="K7" s="37"/>
      <c r="L7" s="37"/>
      <c r="M7" s="37"/>
      <c r="N7" s="37"/>
    </row>
    <row r="8" spans="1:15" s="18" customFormat="1" x14ac:dyDescent="0.2">
      <c r="A8" s="79" t="str">
        <f t="shared" si="0"/>
        <v>onsdag</v>
      </c>
      <c r="B8" s="91">
        <f t="shared" si="1"/>
        <v>41339</v>
      </c>
      <c r="C8" s="37" t="s">
        <v>72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8"/>
    </row>
    <row r="9" spans="1:15" s="38" customFormat="1" x14ac:dyDescent="0.2">
      <c r="A9" s="79" t="str">
        <f t="shared" si="0"/>
        <v>torsdag</v>
      </c>
      <c r="B9" s="91">
        <f t="shared" si="1"/>
        <v>41340</v>
      </c>
      <c r="C9" s="37"/>
      <c r="D9" s="37"/>
      <c r="E9" s="34"/>
      <c r="F9" s="37" t="s">
        <v>53</v>
      </c>
      <c r="G9" s="37"/>
      <c r="H9" s="37"/>
      <c r="I9" s="37"/>
      <c r="J9" s="37"/>
      <c r="K9" s="37" t="s">
        <v>52</v>
      </c>
      <c r="L9" s="37"/>
      <c r="M9" s="37"/>
      <c r="N9" s="37"/>
    </row>
    <row r="10" spans="1:15" s="18" customFormat="1" x14ac:dyDescent="0.2">
      <c r="A10" s="23" t="str">
        <f t="shared" si="0"/>
        <v>fredag</v>
      </c>
      <c r="B10" s="60">
        <f t="shared" si="1"/>
        <v>41341</v>
      </c>
      <c r="C10" s="37"/>
      <c r="D10" s="37"/>
      <c r="E10" s="37"/>
      <c r="F10" s="37"/>
      <c r="G10" s="37"/>
      <c r="H10" s="37" t="s">
        <v>77</v>
      </c>
      <c r="I10" s="37"/>
      <c r="J10" s="37"/>
      <c r="K10" s="37"/>
      <c r="L10" s="37"/>
      <c r="M10" s="37"/>
      <c r="N10" s="37"/>
      <c r="O10" s="38"/>
    </row>
    <row r="11" spans="1:15" s="18" customFormat="1" x14ac:dyDescent="0.2">
      <c r="A11" s="23" t="str">
        <f t="shared" si="0"/>
        <v>lørdag</v>
      </c>
      <c r="B11" s="60">
        <f t="shared" si="1"/>
        <v>41342</v>
      </c>
      <c r="C11" s="37"/>
      <c r="D11" s="37"/>
      <c r="E11" s="37"/>
      <c r="F11" s="37"/>
      <c r="G11" s="37"/>
      <c r="H11" s="37"/>
      <c r="I11" s="37" t="s">
        <v>41</v>
      </c>
      <c r="J11" s="37"/>
      <c r="K11" s="37"/>
      <c r="L11" s="37"/>
      <c r="M11" s="37"/>
      <c r="N11" s="37"/>
      <c r="O11" s="38"/>
    </row>
    <row r="12" spans="1:15" s="85" customFormat="1" x14ac:dyDescent="0.2">
      <c r="A12" s="82" t="str">
        <f t="shared" si="0"/>
        <v>søndag</v>
      </c>
      <c r="B12" s="90">
        <f t="shared" si="1"/>
        <v>41343</v>
      </c>
      <c r="C12" s="88"/>
      <c r="D12" s="88" t="s">
        <v>53</v>
      </c>
      <c r="E12" s="88"/>
      <c r="F12" s="88"/>
      <c r="G12" s="88"/>
      <c r="H12" s="88"/>
      <c r="I12" s="88"/>
      <c r="J12" s="88"/>
      <c r="K12" s="88"/>
      <c r="L12" s="88"/>
      <c r="M12" s="88"/>
      <c r="N12" s="86"/>
      <c r="O12" s="86"/>
    </row>
    <row r="13" spans="1:15" s="18" customFormat="1" x14ac:dyDescent="0.2">
      <c r="A13" s="79" t="str">
        <f t="shared" si="0"/>
        <v>mandag</v>
      </c>
      <c r="B13" s="91">
        <f t="shared" si="1"/>
        <v>41344</v>
      </c>
      <c r="C13" s="34"/>
      <c r="D13" s="37"/>
      <c r="E13" s="37"/>
      <c r="F13" s="37"/>
      <c r="G13" s="37"/>
      <c r="H13" s="37"/>
      <c r="I13" s="37"/>
      <c r="J13" s="37"/>
      <c r="K13" s="37"/>
      <c r="L13" s="37" t="s">
        <v>53</v>
      </c>
      <c r="M13" s="37"/>
      <c r="N13" s="37"/>
      <c r="O13" s="38"/>
    </row>
    <row r="14" spans="1:15" s="38" customFormat="1" x14ac:dyDescent="0.2">
      <c r="A14" s="81" t="str">
        <f t="shared" si="0"/>
        <v>tirsdag</v>
      </c>
      <c r="B14" s="91">
        <f t="shared" si="1"/>
        <v>41345</v>
      </c>
      <c r="C14" s="37" t="s">
        <v>52</v>
      </c>
      <c r="D14" s="37"/>
      <c r="E14" s="37"/>
      <c r="F14" s="37"/>
      <c r="G14" s="37"/>
      <c r="H14" s="37"/>
      <c r="I14" s="37"/>
      <c r="J14" s="37" t="s">
        <v>53</v>
      </c>
      <c r="K14" s="37"/>
      <c r="L14" s="37"/>
      <c r="M14" s="37"/>
      <c r="N14" s="37"/>
    </row>
    <row r="15" spans="1:15" s="18" customFormat="1" x14ac:dyDescent="0.2">
      <c r="A15" s="79" t="str">
        <f t="shared" si="0"/>
        <v>onsdag</v>
      </c>
      <c r="B15" s="91">
        <f t="shared" si="1"/>
        <v>41346</v>
      </c>
      <c r="C15" s="37" t="s">
        <v>72</v>
      </c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8"/>
    </row>
    <row r="16" spans="1:15" s="38" customFormat="1" x14ac:dyDescent="0.2">
      <c r="A16" s="79" t="str">
        <f t="shared" si="0"/>
        <v>torsdag</v>
      </c>
      <c r="B16" s="91">
        <f t="shared" si="1"/>
        <v>41347</v>
      </c>
      <c r="C16" s="34" t="s">
        <v>52</v>
      </c>
      <c r="D16" s="37"/>
      <c r="E16" s="37"/>
      <c r="F16" s="37"/>
      <c r="G16" s="37"/>
      <c r="H16" s="37"/>
      <c r="I16" s="37"/>
      <c r="J16" s="37"/>
      <c r="K16" s="37" t="s">
        <v>53</v>
      </c>
      <c r="L16" s="37"/>
      <c r="M16" s="37"/>
      <c r="N16" s="37"/>
      <c r="O16" s="37"/>
    </row>
    <row r="17" spans="1:18" s="18" customFormat="1" x14ac:dyDescent="0.2">
      <c r="A17" s="23" t="str">
        <f t="shared" si="0"/>
        <v>fredag</v>
      </c>
      <c r="B17" s="60">
        <f t="shared" si="1"/>
        <v>41348</v>
      </c>
      <c r="C17" s="37"/>
      <c r="D17" s="37"/>
      <c r="E17" s="37" t="s">
        <v>77</v>
      </c>
      <c r="F17" s="37"/>
      <c r="G17" s="37"/>
      <c r="H17" s="37"/>
      <c r="I17" s="37"/>
      <c r="J17" s="37"/>
      <c r="K17" s="37"/>
      <c r="L17" s="37"/>
      <c r="M17" s="37"/>
      <c r="N17" s="37"/>
      <c r="O17" s="38"/>
    </row>
    <row r="18" spans="1:18" s="18" customFormat="1" x14ac:dyDescent="0.2">
      <c r="A18" s="23" t="str">
        <f t="shared" si="0"/>
        <v>lørdag</v>
      </c>
      <c r="B18" s="60">
        <f t="shared" si="1"/>
        <v>41349</v>
      </c>
      <c r="C18" s="37"/>
      <c r="D18" s="37"/>
      <c r="E18" s="37"/>
      <c r="F18" s="37"/>
      <c r="G18" s="37" t="s">
        <v>41</v>
      </c>
      <c r="H18" s="37"/>
      <c r="I18" s="37"/>
      <c r="J18" s="37"/>
      <c r="K18" s="37"/>
      <c r="L18" s="37"/>
      <c r="M18" s="37" t="s">
        <v>73</v>
      </c>
      <c r="N18" s="37"/>
      <c r="O18" s="38"/>
    </row>
    <row r="19" spans="1:18" s="85" customFormat="1" x14ac:dyDescent="0.2">
      <c r="A19" s="82" t="str">
        <f t="shared" si="0"/>
        <v>søndag</v>
      </c>
      <c r="B19" s="90">
        <f t="shared" si="1"/>
        <v>41350</v>
      </c>
      <c r="C19" s="88"/>
      <c r="D19" s="88"/>
      <c r="E19" s="88"/>
      <c r="F19" s="88" t="s">
        <v>53</v>
      </c>
      <c r="G19" s="88"/>
      <c r="H19" s="88"/>
      <c r="I19" s="88"/>
      <c r="J19" s="88"/>
      <c r="K19" s="88"/>
      <c r="L19" s="88"/>
      <c r="M19" s="88"/>
      <c r="N19" s="88"/>
      <c r="O19" s="86"/>
    </row>
    <row r="20" spans="1:18" s="18" customFormat="1" x14ac:dyDescent="0.2">
      <c r="A20" s="79" t="str">
        <f t="shared" si="0"/>
        <v>mandag</v>
      </c>
      <c r="B20" s="91">
        <f t="shared" si="1"/>
        <v>41351</v>
      </c>
      <c r="C20" s="34"/>
      <c r="D20" s="37"/>
      <c r="E20" s="37"/>
      <c r="F20" s="37"/>
      <c r="G20" s="37"/>
      <c r="H20" s="37"/>
      <c r="I20" s="37"/>
      <c r="J20" s="37"/>
      <c r="K20" s="37"/>
      <c r="L20" s="37" t="s">
        <v>53</v>
      </c>
      <c r="M20" s="37"/>
      <c r="N20" s="37"/>
      <c r="O20" s="38"/>
      <c r="R20" s="38"/>
    </row>
    <row r="21" spans="1:18" s="38" customFormat="1" x14ac:dyDescent="0.2">
      <c r="A21" s="81" t="str">
        <f t="shared" si="0"/>
        <v>tirsdag</v>
      </c>
      <c r="B21" s="91">
        <f t="shared" si="1"/>
        <v>41352</v>
      </c>
      <c r="C21" s="37" t="s">
        <v>52</v>
      </c>
      <c r="D21" s="37"/>
      <c r="E21" s="37"/>
      <c r="F21" s="37"/>
      <c r="G21" s="37" t="s">
        <v>53</v>
      </c>
      <c r="H21" s="37"/>
      <c r="I21" s="37"/>
      <c r="J21" s="37"/>
      <c r="K21" s="37"/>
      <c r="L21" s="37"/>
      <c r="M21" s="37"/>
      <c r="N21" s="37"/>
    </row>
    <row r="22" spans="1:18" s="18" customFormat="1" x14ac:dyDescent="0.2">
      <c r="A22" s="79" t="str">
        <f t="shared" si="0"/>
        <v>onsdag</v>
      </c>
      <c r="B22" s="91">
        <f t="shared" si="1"/>
        <v>41353</v>
      </c>
      <c r="C22" s="37" t="s">
        <v>72</v>
      </c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8"/>
    </row>
    <row r="23" spans="1:18" s="38" customFormat="1" x14ac:dyDescent="0.2">
      <c r="A23" s="79" t="str">
        <f t="shared" si="0"/>
        <v>torsdag</v>
      </c>
      <c r="B23" s="91">
        <f t="shared" si="1"/>
        <v>41354</v>
      </c>
      <c r="C23" s="37"/>
      <c r="D23" s="37" t="s">
        <v>52</v>
      </c>
      <c r="E23" s="37"/>
      <c r="F23" s="37"/>
      <c r="G23" s="37"/>
      <c r="H23" s="37"/>
      <c r="I23" s="37"/>
      <c r="J23" s="37"/>
      <c r="K23" s="37" t="s">
        <v>53</v>
      </c>
      <c r="L23" s="34"/>
      <c r="M23" s="37"/>
      <c r="N23" s="37"/>
    </row>
    <row r="24" spans="1:18" s="18" customFormat="1" x14ac:dyDescent="0.2">
      <c r="A24" s="23" t="str">
        <f t="shared" si="0"/>
        <v>fredag</v>
      </c>
      <c r="B24" s="60">
        <f t="shared" si="1"/>
        <v>41355</v>
      </c>
      <c r="C24" s="37"/>
      <c r="D24" s="37"/>
      <c r="E24" s="37"/>
      <c r="F24" s="37"/>
      <c r="G24" s="37"/>
      <c r="H24" s="37" t="s">
        <v>77</v>
      </c>
      <c r="I24" s="37"/>
      <c r="J24" s="37"/>
      <c r="K24" s="37"/>
      <c r="L24" s="37"/>
      <c r="M24" s="37"/>
      <c r="N24" s="37"/>
      <c r="O24" s="38"/>
    </row>
    <row r="25" spans="1:18" s="18" customFormat="1" x14ac:dyDescent="0.2">
      <c r="A25" s="23" t="str">
        <f t="shared" si="0"/>
        <v>lørdag</v>
      </c>
      <c r="B25" s="60">
        <f t="shared" si="1"/>
        <v>41356</v>
      </c>
      <c r="C25" s="37" t="s">
        <v>41</v>
      </c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8"/>
    </row>
    <row r="26" spans="1:18" s="85" customFormat="1" x14ac:dyDescent="0.2">
      <c r="A26" s="82" t="str">
        <f t="shared" si="0"/>
        <v>søndag</v>
      </c>
      <c r="B26" s="90">
        <f t="shared" si="1"/>
        <v>41357</v>
      </c>
      <c r="C26" s="88"/>
      <c r="D26" s="88"/>
      <c r="E26" s="88"/>
      <c r="F26" s="88"/>
      <c r="G26" s="88"/>
      <c r="H26" s="88"/>
      <c r="I26" s="88" t="s">
        <v>53</v>
      </c>
      <c r="J26" s="88"/>
      <c r="K26" s="88"/>
      <c r="L26" s="88"/>
      <c r="M26" s="88"/>
      <c r="N26" s="88"/>
      <c r="O26" s="86"/>
    </row>
    <row r="27" spans="1:18" s="18" customFormat="1" x14ac:dyDescent="0.2">
      <c r="A27" s="79" t="str">
        <f t="shared" si="0"/>
        <v>mandag</v>
      </c>
      <c r="B27" s="91">
        <f t="shared" si="1"/>
        <v>41358</v>
      </c>
      <c r="C27" s="34"/>
      <c r="D27" s="37"/>
      <c r="E27" s="37"/>
      <c r="F27" s="37"/>
      <c r="G27" s="37"/>
      <c r="H27" s="37"/>
      <c r="I27" s="37"/>
      <c r="J27" s="37"/>
      <c r="K27" s="37"/>
      <c r="L27" s="37" t="s">
        <v>53</v>
      </c>
      <c r="M27" s="37"/>
      <c r="N27" s="37"/>
      <c r="O27" s="38"/>
    </row>
    <row r="28" spans="1:18" s="38" customFormat="1" x14ac:dyDescent="0.2">
      <c r="A28" s="81" t="str">
        <f t="shared" si="0"/>
        <v>tirsdag</v>
      </c>
      <c r="B28" s="91">
        <f t="shared" si="1"/>
        <v>41359</v>
      </c>
      <c r="C28" s="34" t="s">
        <v>52</v>
      </c>
      <c r="D28" s="37"/>
      <c r="E28" s="37"/>
      <c r="F28" s="37"/>
      <c r="G28" s="37"/>
      <c r="H28" s="37"/>
      <c r="I28" s="37"/>
      <c r="J28" s="37" t="s">
        <v>53</v>
      </c>
      <c r="K28" s="37"/>
      <c r="L28" s="37"/>
      <c r="M28" s="37"/>
      <c r="N28" s="37"/>
    </row>
    <row r="29" spans="1:18" s="18" customFormat="1" x14ac:dyDescent="0.2">
      <c r="A29" s="79" t="str">
        <f t="shared" si="0"/>
        <v>onsdag</v>
      </c>
      <c r="B29" s="91">
        <f t="shared" si="1"/>
        <v>41360</v>
      </c>
      <c r="C29" s="37" t="s">
        <v>72</v>
      </c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8"/>
    </row>
    <row r="30" spans="1:18" s="86" customFormat="1" x14ac:dyDescent="0.2">
      <c r="A30" s="82" t="str">
        <f t="shared" si="0"/>
        <v>torsdag</v>
      </c>
      <c r="B30" s="90">
        <f t="shared" si="1"/>
        <v>41361</v>
      </c>
      <c r="C30" s="88"/>
      <c r="D30" s="88"/>
      <c r="E30" s="88"/>
      <c r="F30" s="88"/>
      <c r="G30" s="88" t="s">
        <v>53</v>
      </c>
      <c r="H30" s="88"/>
      <c r="I30" s="88"/>
      <c r="J30" s="88"/>
      <c r="K30" s="88" t="s">
        <v>54</v>
      </c>
      <c r="L30" s="88"/>
      <c r="M30" s="88"/>
      <c r="N30" s="88"/>
      <c r="O30" s="86" t="s">
        <v>55</v>
      </c>
    </row>
    <row r="31" spans="1:18" s="85" customFormat="1" x14ac:dyDescent="0.2">
      <c r="A31" s="82" t="str">
        <f t="shared" si="0"/>
        <v>fredag</v>
      </c>
      <c r="B31" s="90">
        <f t="shared" si="1"/>
        <v>41362</v>
      </c>
      <c r="C31" s="88"/>
      <c r="D31" s="88"/>
      <c r="E31" s="88"/>
      <c r="F31" s="88" t="s">
        <v>77</v>
      </c>
      <c r="G31" s="88"/>
      <c r="H31" s="88"/>
      <c r="I31" s="88"/>
      <c r="J31" s="88"/>
      <c r="K31" s="88"/>
      <c r="L31" s="88"/>
      <c r="M31" s="88"/>
      <c r="N31" s="88"/>
      <c r="O31" s="86"/>
    </row>
    <row r="32" spans="1:18" s="18" customFormat="1" x14ac:dyDescent="0.2">
      <c r="A32" s="23" t="str">
        <f t="shared" si="0"/>
        <v>lørdag</v>
      </c>
      <c r="B32" s="60">
        <f t="shared" si="1"/>
        <v>41363</v>
      </c>
      <c r="C32" s="37"/>
      <c r="D32" s="37"/>
      <c r="E32" s="37"/>
      <c r="F32" s="37" t="s">
        <v>41</v>
      </c>
      <c r="G32" s="37"/>
      <c r="H32" s="37"/>
      <c r="I32" s="37"/>
      <c r="J32" s="37"/>
      <c r="K32" s="37"/>
      <c r="L32" s="37"/>
      <c r="M32" s="37"/>
      <c r="N32" s="37"/>
      <c r="O32" s="38"/>
    </row>
    <row r="33" spans="1:17" s="85" customFormat="1" x14ac:dyDescent="0.2">
      <c r="A33" s="82" t="str">
        <f t="shared" si="0"/>
        <v>søndag</v>
      </c>
      <c r="B33" s="90">
        <f t="shared" si="1"/>
        <v>41364</v>
      </c>
      <c r="C33" s="88"/>
      <c r="D33" s="88"/>
      <c r="E33" s="88"/>
      <c r="F33" s="88"/>
      <c r="G33" s="88"/>
      <c r="H33" s="88"/>
      <c r="I33" s="88"/>
      <c r="J33" s="88"/>
      <c r="K33" s="88"/>
      <c r="L33" s="88" t="s">
        <v>53</v>
      </c>
      <c r="M33" s="88"/>
      <c r="N33" s="88"/>
      <c r="O33" s="86"/>
    </row>
    <row r="34" spans="1:17" s="47" customFormat="1" ht="18" customHeight="1" x14ac:dyDescent="0.2">
      <c r="A34" s="30" t="s">
        <v>6</v>
      </c>
      <c r="B34" s="55"/>
      <c r="C34" s="29">
        <f>COUNTA($C$3:$C$33)</f>
        <v>10</v>
      </c>
      <c r="D34" s="29">
        <f>COUNTA($D$3:$D$33)</f>
        <v>3</v>
      </c>
      <c r="E34" s="29">
        <f>COUNTA($E$3:$E$33)</f>
        <v>2</v>
      </c>
      <c r="F34" s="29">
        <f>COUNTA($F$3:$F$33)</f>
        <v>4</v>
      </c>
      <c r="G34" s="29">
        <f>COUNTA($G$3:$G$33)</f>
        <v>3</v>
      </c>
      <c r="H34" s="29">
        <f>COUNTA($H$3:$H$33)</f>
        <v>2</v>
      </c>
      <c r="I34" s="29">
        <f>COUNTA($I$3:$I$33)</f>
        <v>2</v>
      </c>
      <c r="J34" s="29">
        <f>COUNTA($J$3:$J$33)</f>
        <v>3</v>
      </c>
      <c r="K34" s="29">
        <f>COUNTA($K$3:$K$33)</f>
        <v>4</v>
      </c>
      <c r="L34" s="29">
        <f>COUNTA($L$3:$L$33)</f>
        <v>5</v>
      </c>
      <c r="M34" s="29">
        <f>COUNTA($M$3:$M$33)</f>
        <v>2</v>
      </c>
      <c r="N34" s="29">
        <f>COUNTA($N$3:$N$33)</f>
        <v>0</v>
      </c>
      <c r="O34" s="49"/>
      <c r="P34" s="1"/>
      <c r="Q34" s="1"/>
    </row>
    <row r="35" spans="1:17" s="36" customFormat="1" x14ac:dyDescent="0.2">
      <c r="A35" s="39" t="s">
        <v>32</v>
      </c>
      <c r="B35" s="76"/>
      <c r="C35" s="54">
        <f>COUNTIF($C$3:$C$33,"L")</f>
        <v>5</v>
      </c>
      <c r="D35" s="54">
        <f>COUNTIF($D$3:$D$33,"L")</f>
        <v>1</v>
      </c>
      <c r="E35" s="54">
        <f>COUNTIF($E$3:$E$33,"L")</f>
        <v>0</v>
      </c>
      <c r="F35" s="54">
        <f>COUNTIF($F$3:$F$33,"L")</f>
        <v>0</v>
      </c>
      <c r="G35" s="54">
        <f>COUNTIF($G$3:$G$33,"L")</f>
        <v>0</v>
      </c>
      <c r="H35" s="54">
        <f>COUNTIF($H$3:$H$33,"L")</f>
        <v>0</v>
      </c>
      <c r="I35" s="54">
        <f>COUNTIF($I$3:$I$33,"L")</f>
        <v>0</v>
      </c>
      <c r="J35" s="54">
        <f>COUNTIF($J$3:$J$33,"L")</f>
        <v>0</v>
      </c>
      <c r="K35" s="54">
        <f>COUNTIF($K$3:$K$33,"L")</f>
        <v>1</v>
      </c>
      <c r="L35" s="54">
        <f>COUNTIF($L$3:$L$33,"L")</f>
        <v>0</v>
      </c>
      <c r="M35" s="54">
        <f>COUNTIF($M$3:$M$33,"L")</f>
        <v>0</v>
      </c>
      <c r="N35" s="54">
        <f>COUNTIF($N$3:$N$33,"L")</f>
        <v>0</v>
      </c>
      <c r="O35" s="25"/>
      <c r="P35"/>
      <c r="Q35"/>
    </row>
    <row r="36" spans="1:17" s="36" customFormat="1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0</v>
      </c>
      <c r="N36" s="54">
        <f>COUNTIF($N$3:$N$33,"E")</f>
        <v>0</v>
      </c>
      <c r="O36" s="25"/>
      <c r="P36"/>
      <c r="Q36"/>
    </row>
    <row r="37" spans="1:17" s="36" customFormat="1" x14ac:dyDescent="0.2">
      <c r="A37" s="78" t="s">
        <v>45</v>
      </c>
      <c r="B37" s="76"/>
      <c r="C37" s="54">
        <f>COUNTIF($C$3:$C$33,"DD2")</f>
        <v>0</v>
      </c>
      <c r="D37" s="54">
        <f>COUNTIF($D$3:$D$33,"DD2")</f>
        <v>1</v>
      </c>
      <c r="E37" s="54">
        <f>COUNTIF($E$3:$E$33,"DD2")</f>
        <v>0</v>
      </c>
      <c r="F37" s="54">
        <f>COUNTIF($F$3:$F$33,"DD2")</f>
        <v>2</v>
      </c>
      <c r="G37" s="54">
        <f>COUNTIF($G$3:$G$33,"DD2")</f>
        <v>2</v>
      </c>
      <c r="H37" s="54">
        <f>COUNTIF($H$3:$H$33,"DD2")</f>
        <v>0</v>
      </c>
      <c r="I37" s="54">
        <f>COUNTIF($I$3:$I$33,"DD2")</f>
        <v>1</v>
      </c>
      <c r="J37" s="54">
        <f>COUNTIF($J$3:$J$33,"DD2")</f>
        <v>3</v>
      </c>
      <c r="K37" s="54">
        <f>COUNTIF($K$3:$K$33,"DD2")</f>
        <v>2</v>
      </c>
      <c r="L37" s="54">
        <f>COUNTIF($L$3:$L$33,"DD2")</f>
        <v>5</v>
      </c>
      <c r="M37" s="54">
        <f>COUNTIF($M$3:$M$33,"DD2")</f>
        <v>1</v>
      </c>
      <c r="N37" s="54">
        <f>COUNTIF($N$3:$N$33,"DD2")</f>
        <v>0</v>
      </c>
      <c r="O37" s="25"/>
      <c r="P37"/>
      <c r="Q37"/>
    </row>
    <row r="38" spans="1:17" s="36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0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0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/>
      <c r="Q38"/>
    </row>
    <row r="39" spans="1:17" s="36" customFormat="1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0</v>
      </c>
      <c r="O39" s="25"/>
      <c r="P39"/>
      <c r="Q39"/>
    </row>
    <row r="40" spans="1:17" s="36" customFormat="1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1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/>
      <c r="Q40"/>
    </row>
    <row r="41" spans="1:17" s="36" customFormat="1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/>
      <c r="Q41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1</v>
      </c>
      <c r="G43" s="54">
        <f>COUNTIF($G$3:$G$33,"V65-F")+COUNTIF($G$3:$G$33,"V65/V5")</f>
        <v>0</v>
      </c>
      <c r="H43" s="54">
        <f>COUNTIF($H$3:$H$33,"V65-F")+COUNTIF($H$3:$H$33,"V65/V5")</f>
        <v>2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1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6" customFormat="1" x14ac:dyDescent="0.2">
      <c r="A46" s="39" t="s">
        <v>41</v>
      </c>
      <c r="B46" s="76"/>
      <c r="C46" s="54">
        <f>COUNTIF($C$3:$C$33,"V75")</f>
        <v>1</v>
      </c>
      <c r="D46" s="54">
        <f>COUNTIF($D$3:$D$33,"V75")</f>
        <v>1</v>
      </c>
      <c r="E46" s="54">
        <f>COUNTIF($E$3:$E$33,"V75")</f>
        <v>0</v>
      </c>
      <c r="F46" s="54">
        <f>COUNTIF($F$3:$F$33,"V75")</f>
        <v>1</v>
      </c>
      <c r="G46" s="54">
        <f>COUNTIF($G$3:$G$33,"V75")</f>
        <v>1</v>
      </c>
      <c r="H46" s="54">
        <f>COUNTIF($H$3:$H$33,"V75")</f>
        <v>0</v>
      </c>
      <c r="I46" s="54">
        <f>COUNTIF($I$3:$I$33,"V75")</f>
        <v>1</v>
      </c>
      <c r="J46" s="54">
        <f>COUNTIF($J$3:$J$33,"V75")</f>
        <v>0</v>
      </c>
      <c r="K46" s="54">
        <f>COUNTIF($K$3:$K$33,"V75")</f>
        <v>0</v>
      </c>
      <c r="L46" s="54">
        <f>COUNTIF($L$3:$L$33,"V75")</f>
        <v>0</v>
      </c>
      <c r="M46" s="54">
        <f>COUNTIF($M$3:$M$33,"V75")</f>
        <v>0</v>
      </c>
      <c r="N46" s="54">
        <f>COUNTIF($N$3:$N$33,"V75")</f>
        <v>0</v>
      </c>
      <c r="O46" s="25"/>
      <c r="P46"/>
      <c r="Q46"/>
    </row>
    <row r="47" spans="1:17" s="36" customFormat="1" x14ac:dyDescent="0.2">
      <c r="A47" s="30"/>
      <c r="B47" s="55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/>
      <c r="Q47"/>
    </row>
    <row r="48" spans="1:17" s="47" customFormat="1" ht="12.75" customHeight="1" x14ac:dyDescent="0.2">
      <c r="A48" s="30" t="s">
        <v>40</v>
      </c>
      <c r="B48" s="55"/>
      <c r="C48" s="24">
        <f>COUNTA(C5,C12,C19,C26,C33)</f>
        <v>0</v>
      </c>
      <c r="D48" s="24">
        <f t="shared" ref="D48:N48" si="2">COUNTA(D5,D12,D19,D26,D33)</f>
        <v>1</v>
      </c>
      <c r="E48" s="24">
        <f t="shared" si="2"/>
        <v>0</v>
      </c>
      <c r="F48" s="24">
        <f t="shared" si="2"/>
        <v>1</v>
      </c>
      <c r="G48" s="24">
        <f t="shared" si="2"/>
        <v>0</v>
      </c>
      <c r="H48" s="24">
        <f t="shared" si="2"/>
        <v>0</v>
      </c>
      <c r="I48" s="24">
        <f t="shared" si="2"/>
        <v>1</v>
      </c>
      <c r="J48" s="24">
        <f t="shared" si="2"/>
        <v>0</v>
      </c>
      <c r="K48" s="24">
        <f t="shared" si="2"/>
        <v>0</v>
      </c>
      <c r="L48" s="24">
        <f t="shared" si="2"/>
        <v>1</v>
      </c>
      <c r="M48" s="24">
        <f t="shared" si="2"/>
        <v>1</v>
      </c>
      <c r="N48" s="24">
        <f t="shared" si="2"/>
        <v>0</v>
      </c>
      <c r="O48" s="49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8.7109375" style="8" customWidth="1"/>
    <col min="2" max="2" width="9.140625" style="58" customWidth="1"/>
    <col min="3" max="14" width="7.7109375" style="17" customWidth="1"/>
    <col min="15" max="15" width="11.42578125" customWidth="1"/>
  </cols>
  <sheetData>
    <row r="1" spans="1:15" x14ac:dyDescent="0.2">
      <c r="A1" s="8" t="s">
        <v>9</v>
      </c>
    </row>
    <row r="2" spans="1:15" s="2" customFormat="1" x14ac:dyDescent="0.2">
      <c r="A2" s="8"/>
      <c r="B2" s="59"/>
      <c r="C2" s="19" t="s">
        <v>1</v>
      </c>
      <c r="D2" s="19" t="s">
        <v>20</v>
      </c>
      <c r="E2" s="19" t="s">
        <v>21</v>
      </c>
      <c r="F2" s="20" t="s">
        <v>22</v>
      </c>
      <c r="G2" s="19" t="s">
        <v>28</v>
      </c>
      <c r="H2" s="19" t="s">
        <v>2</v>
      </c>
      <c r="I2" s="19" t="s">
        <v>27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26</v>
      </c>
    </row>
    <row r="3" spans="1:15" s="85" customFormat="1" x14ac:dyDescent="0.2">
      <c r="A3" s="82" t="str">
        <f t="shared" ref="A3:A32" si="0">TEXT(B3,"dddd")</f>
        <v>mandag</v>
      </c>
      <c r="B3" s="90">
        <f>Mars!B33+1</f>
        <v>41365</v>
      </c>
      <c r="C3" s="89"/>
      <c r="D3" s="89"/>
      <c r="E3" s="89"/>
      <c r="F3" s="89"/>
      <c r="G3" s="89" t="s">
        <v>53</v>
      </c>
      <c r="H3" s="89"/>
      <c r="I3" s="89"/>
      <c r="J3" s="89"/>
      <c r="K3" s="89"/>
      <c r="L3" s="89"/>
      <c r="M3" s="89" t="s">
        <v>54</v>
      </c>
      <c r="N3" s="89"/>
      <c r="O3" s="86"/>
    </row>
    <row r="4" spans="1:15" s="38" customFormat="1" x14ac:dyDescent="0.2">
      <c r="A4" s="81" t="str">
        <f t="shared" si="0"/>
        <v>tirsdag</v>
      </c>
      <c r="B4" s="91">
        <f>B3+1</f>
        <v>41366</v>
      </c>
      <c r="C4" s="37" t="s">
        <v>52</v>
      </c>
      <c r="D4" s="37"/>
      <c r="E4" s="37"/>
      <c r="F4" s="37"/>
      <c r="G4" s="37"/>
      <c r="H4" s="37"/>
      <c r="I4" s="37"/>
      <c r="J4" s="37" t="s">
        <v>53</v>
      </c>
      <c r="K4" s="37"/>
      <c r="L4" s="37"/>
      <c r="M4" s="37"/>
      <c r="N4" s="37"/>
    </row>
    <row r="5" spans="1:15" s="18" customFormat="1" x14ac:dyDescent="0.2">
      <c r="A5" s="79" t="str">
        <f t="shared" si="0"/>
        <v>onsdag</v>
      </c>
      <c r="B5" s="91">
        <f>B4+1</f>
        <v>41367</v>
      </c>
      <c r="C5" s="37" t="s">
        <v>72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8"/>
    </row>
    <row r="6" spans="1:15" s="35" customFormat="1" x14ac:dyDescent="0.2">
      <c r="A6" s="79" t="str">
        <f t="shared" si="0"/>
        <v>torsdag</v>
      </c>
      <c r="B6" s="91">
        <f t="shared" ref="B6:B32" si="1">B5+1</f>
        <v>41368</v>
      </c>
      <c r="C6" s="37"/>
      <c r="D6" s="37" t="s">
        <v>52</v>
      </c>
      <c r="E6" s="37"/>
      <c r="F6" s="37"/>
      <c r="G6" s="37"/>
      <c r="H6" s="37"/>
      <c r="I6" s="37"/>
      <c r="J6" s="37"/>
      <c r="K6" s="34" t="s">
        <v>53</v>
      </c>
      <c r="L6" s="34"/>
      <c r="M6" s="37"/>
      <c r="N6" s="37"/>
    </row>
    <row r="7" spans="1:15" s="18" customFormat="1" x14ac:dyDescent="0.2">
      <c r="A7" s="79" t="str">
        <f t="shared" si="0"/>
        <v>fredag</v>
      </c>
      <c r="B7" s="91">
        <f t="shared" si="1"/>
        <v>41369</v>
      </c>
      <c r="C7" s="37"/>
      <c r="D7" s="37"/>
      <c r="E7" s="37" t="s">
        <v>77</v>
      </c>
      <c r="F7" s="37"/>
      <c r="G7" s="37"/>
      <c r="H7" s="37"/>
      <c r="I7" s="37"/>
      <c r="J7" s="37"/>
      <c r="K7" s="37"/>
      <c r="L7" s="37"/>
      <c r="M7" s="37"/>
      <c r="N7" s="37"/>
      <c r="O7" s="38"/>
    </row>
    <row r="8" spans="1:15" s="18" customFormat="1" x14ac:dyDescent="0.2">
      <c r="A8" s="79" t="str">
        <f t="shared" si="0"/>
        <v>lørdag</v>
      </c>
      <c r="B8" s="91">
        <f t="shared" si="1"/>
        <v>41370</v>
      </c>
      <c r="C8" s="37"/>
      <c r="D8" s="37"/>
      <c r="E8" s="37"/>
      <c r="F8" s="37"/>
      <c r="G8" s="37"/>
      <c r="H8" s="37"/>
      <c r="I8" s="37"/>
      <c r="J8" s="37"/>
      <c r="K8" s="37"/>
      <c r="L8" s="37" t="s">
        <v>41</v>
      </c>
      <c r="M8" s="37"/>
      <c r="N8" s="37"/>
      <c r="O8" s="38"/>
    </row>
    <row r="9" spans="1:15" s="85" customFormat="1" x14ac:dyDescent="0.2">
      <c r="A9" s="82" t="str">
        <f t="shared" si="0"/>
        <v>søndag</v>
      </c>
      <c r="B9" s="90">
        <f t="shared" si="1"/>
        <v>41371</v>
      </c>
      <c r="C9" s="89"/>
      <c r="D9" s="89"/>
      <c r="E9" s="89"/>
      <c r="F9" s="89"/>
      <c r="G9" s="89"/>
      <c r="H9" s="89"/>
      <c r="I9" s="89" t="s">
        <v>53</v>
      </c>
      <c r="J9" s="89"/>
      <c r="K9" s="89"/>
      <c r="L9" s="89"/>
      <c r="M9" s="89"/>
      <c r="N9" s="89"/>
      <c r="O9" s="86"/>
    </row>
    <row r="10" spans="1:15" s="18" customFormat="1" x14ac:dyDescent="0.2">
      <c r="A10" s="79" t="str">
        <f t="shared" si="0"/>
        <v>mandag</v>
      </c>
      <c r="B10" s="91">
        <f t="shared" si="1"/>
        <v>41372</v>
      </c>
      <c r="C10" s="34"/>
      <c r="D10" s="37" t="s">
        <v>53</v>
      </c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8"/>
    </row>
    <row r="11" spans="1:15" s="38" customFormat="1" x14ac:dyDescent="0.2">
      <c r="A11" s="81" t="str">
        <f t="shared" si="0"/>
        <v>tirsdag</v>
      </c>
      <c r="B11" s="91">
        <f t="shared" si="1"/>
        <v>41373</v>
      </c>
      <c r="C11" s="37" t="s">
        <v>52</v>
      </c>
      <c r="D11" s="37"/>
      <c r="E11" s="37"/>
      <c r="F11" s="37"/>
      <c r="G11" s="37"/>
      <c r="H11" s="37"/>
      <c r="I11" s="37"/>
      <c r="J11" s="37" t="s">
        <v>53</v>
      </c>
      <c r="K11" s="37"/>
      <c r="L11" s="37"/>
      <c r="M11" s="37"/>
      <c r="N11" s="37"/>
    </row>
    <row r="12" spans="1:15" s="18" customFormat="1" x14ac:dyDescent="0.2">
      <c r="A12" s="79" t="str">
        <f t="shared" si="0"/>
        <v>onsdag</v>
      </c>
      <c r="B12" s="91">
        <f t="shared" si="1"/>
        <v>41374</v>
      </c>
      <c r="C12" s="37" t="s">
        <v>72</v>
      </c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8"/>
    </row>
    <row r="13" spans="1:15" s="35" customFormat="1" x14ac:dyDescent="0.2">
      <c r="A13" s="79" t="str">
        <f t="shared" si="0"/>
        <v>torsdag</v>
      </c>
      <c r="B13" s="91">
        <f t="shared" si="1"/>
        <v>41375</v>
      </c>
      <c r="C13" s="37"/>
      <c r="D13" s="37"/>
      <c r="E13" s="37" t="s">
        <v>52</v>
      </c>
      <c r="F13" s="34" t="s">
        <v>60</v>
      </c>
      <c r="G13" s="37"/>
      <c r="H13" s="34"/>
      <c r="I13" s="37"/>
      <c r="J13" s="37"/>
      <c r="K13" s="37"/>
      <c r="L13" s="37"/>
      <c r="M13" s="37"/>
      <c r="N13" s="37" t="s">
        <v>56</v>
      </c>
    </row>
    <row r="14" spans="1:15" s="18" customFormat="1" x14ac:dyDescent="0.2">
      <c r="A14" s="79" t="str">
        <f t="shared" si="0"/>
        <v>fredag</v>
      </c>
      <c r="B14" s="91">
        <f t="shared" si="1"/>
        <v>41376</v>
      </c>
      <c r="C14" s="37"/>
      <c r="D14" s="37"/>
      <c r="E14" s="37"/>
      <c r="F14" s="37"/>
      <c r="G14" s="37"/>
      <c r="H14" s="37" t="s">
        <v>77</v>
      </c>
      <c r="I14" s="37"/>
      <c r="J14" s="37"/>
      <c r="K14" s="37"/>
      <c r="L14" s="37"/>
      <c r="M14" s="37"/>
      <c r="N14" s="37"/>
      <c r="O14" s="38"/>
    </row>
    <row r="15" spans="1:15" s="18" customFormat="1" x14ac:dyDescent="0.2">
      <c r="A15" s="79" t="str">
        <f t="shared" si="0"/>
        <v>lørdag</v>
      </c>
      <c r="B15" s="91">
        <f t="shared" si="1"/>
        <v>41377</v>
      </c>
      <c r="C15" s="37"/>
      <c r="D15" s="37"/>
      <c r="E15" s="37"/>
      <c r="F15" s="37"/>
      <c r="G15" s="37"/>
      <c r="H15" s="37"/>
      <c r="I15" s="37"/>
      <c r="J15" s="37"/>
      <c r="K15" s="37" t="s">
        <v>41</v>
      </c>
      <c r="L15" s="37"/>
      <c r="M15" s="37"/>
      <c r="N15" s="37"/>
      <c r="O15" s="38"/>
    </row>
    <row r="16" spans="1:15" s="85" customFormat="1" x14ac:dyDescent="0.2">
      <c r="A16" s="82" t="str">
        <f t="shared" si="0"/>
        <v>søndag</v>
      </c>
      <c r="B16" s="90">
        <f t="shared" si="1"/>
        <v>41378</v>
      </c>
      <c r="C16" s="88"/>
      <c r="D16" s="88" t="s">
        <v>53</v>
      </c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6"/>
    </row>
    <row r="17" spans="1:15" s="18" customFormat="1" x14ac:dyDescent="0.2">
      <c r="A17" s="79" t="str">
        <f t="shared" si="0"/>
        <v>mandag</v>
      </c>
      <c r="B17" s="91">
        <f t="shared" si="1"/>
        <v>41379</v>
      </c>
      <c r="C17" s="34"/>
      <c r="D17" s="37"/>
      <c r="E17" s="37"/>
      <c r="F17" s="37"/>
      <c r="G17" s="37"/>
      <c r="H17" s="37"/>
      <c r="I17" s="37"/>
      <c r="J17" s="37"/>
      <c r="K17" s="37"/>
      <c r="L17" s="37" t="s">
        <v>53</v>
      </c>
      <c r="M17" s="37"/>
      <c r="N17" s="37"/>
      <c r="O17" s="38"/>
    </row>
    <row r="18" spans="1:15" s="47" customFormat="1" x14ac:dyDescent="0.2">
      <c r="A18" s="81" t="str">
        <f t="shared" si="0"/>
        <v>tirsdag</v>
      </c>
      <c r="B18" s="91">
        <f t="shared" si="1"/>
        <v>41380</v>
      </c>
      <c r="C18" s="37" t="s">
        <v>52</v>
      </c>
      <c r="D18" s="37"/>
      <c r="E18" s="37"/>
      <c r="F18" s="37"/>
      <c r="G18" s="37" t="s">
        <v>53</v>
      </c>
      <c r="H18" s="37"/>
      <c r="I18" s="37"/>
      <c r="J18" s="37"/>
      <c r="K18" s="37"/>
      <c r="L18" s="37"/>
      <c r="M18" s="37"/>
      <c r="N18" s="37"/>
    </row>
    <row r="19" spans="1:15" s="1" customFormat="1" x14ac:dyDescent="0.2">
      <c r="A19" s="79" t="str">
        <f t="shared" si="0"/>
        <v>onsdag</v>
      </c>
      <c r="B19" s="91">
        <f t="shared" si="1"/>
        <v>41381</v>
      </c>
      <c r="C19" s="37" t="s">
        <v>72</v>
      </c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 t="s">
        <v>52</v>
      </c>
      <c r="O19" s="38" t="s">
        <v>57</v>
      </c>
    </row>
    <row r="20" spans="1:15" s="38" customFormat="1" x14ac:dyDescent="0.2">
      <c r="A20" s="79" t="str">
        <f t="shared" si="0"/>
        <v>torsdag</v>
      </c>
      <c r="B20" s="91">
        <f t="shared" si="1"/>
        <v>41382</v>
      </c>
      <c r="C20" s="37"/>
      <c r="D20" s="37"/>
      <c r="E20" s="37"/>
      <c r="F20" s="37" t="s">
        <v>53</v>
      </c>
      <c r="G20" s="34"/>
      <c r="H20" s="37"/>
      <c r="I20" s="37"/>
      <c r="J20" s="34"/>
      <c r="K20" s="37" t="s">
        <v>52</v>
      </c>
      <c r="L20" s="37"/>
      <c r="M20" s="37"/>
      <c r="N20" s="37"/>
    </row>
    <row r="21" spans="1:15" s="18" customFormat="1" x14ac:dyDescent="0.2">
      <c r="A21" s="79" t="str">
        <f t="shared" si="0"/>
        <v>fredag</v>
      </c>
      <c r="B21" s="91">
        <f t="shared" si="1"/>
        <v>41383</v>
      </c>
      <c r="C21" s="37"/>
      <c r="D21" s="37"/>
      <c r="E21" s="37"/>
      <c r="G21" s="37"/>
      <c r="H21" s="37" t="s">
        <v>77</v>
      </c>
      <c r="I21" s="37"/>
      <c r="J21" s="37"/>
      <c r="K21" s="37"/>
      <c r="L21" s="37"/>
      <c r="M21" s="37"/>
      <c r="N21" s="37"/>
      <c r="O21" s="38"/>
    </row>
    <row r="22" spans="1:15" s="18" customFormat="1" x14ac:dyDescent="0.2">
      <c r="A22" s="79" t="str">
        <f t="shared" si="0"/>
        <v>lørdag</v>
      </c>
      <c r="B22" s="91">
        <f t="shared" si="1"/>
        <v>41384</v>
      </c>
      <c r="C22" s="37"/>
      <c r="D22" s="37"/>
      <c r="E22" s="37"/>
      <c r="F22" s="37"/>
      <c r="G22" s="37"/>
      <c r="H22" s="37"/>
      <c r="I22" s="37" t="s">
        <v>73</v>
      </c>
      <c r="J22" s="37"/>
      <c r="K22" s="37"/>
      <c r="L22" s="37"/>
      <c r="M22" s="37"/>
      <c r="N22" s="37"/>
      <c r="O22" s="38" t="s">
        <v>65</v>
      </c>
    </row>
    <row r="23" spans="1:15" s="85" customFormat="1" x14ac:dyDescent="0.2">
      <c r="A23" s="82" t="str">
        <f t="shared" si="0"/>
        <v>søndag</v>
      </c>
      <c r="B23" s="90">
        <f t="shared" si="1"/>
        <v>41385</v>
      </c>
      <c r="C23" s="88"/>
      <c r="D23" s="88"/>
      <c r="E23" s="88"/>
      <c r="F23" s="88"/>
      <c r="G23" s="88"/>
      <c r="H23" s="88"/>
      <c r="I23" s="88"/>
      <c r="J23" s="88" t="s">
        <v>53</v>
      </c>
      <c r="K23" s="88"/>
      <c r="L23" s="88"/>
      <c r="M23" s="88" t="s">
        <v>54</v>
      </c>
      <c r="N23" s="88"/>
      <c r="O23" s="86"/>
    </row>
    <row r="24" spans="1:15" s="18" customFormat="1" x14ac:dyDescent="0.2">
      <c r="A24" s="79" t="str">
        <f t="shared" si="0"/>
        <v>mandag</v>
      </c>
      <c r="B24" s="91">
        <f t="shared" si="1"/>
        <v>41386</v>
      </c>
      <c r="C24" s="34" t="s">
        <v>52</v>
      </c>
      <c r="D24" s="37"/>
      <c r="E24" s="37"/>
      <c r="F24" s="37"/>
      <c r="G24" s="37"/>
      <c r="H24" s="37"/>
      <c r="I24" s="37"/>
      <c r="J24" s="37"/>
      <c r="K24" s="37"/>
      <c r="L24" s="37" t="s">
        <v>53</v>
      </c>
      <c r="M24" s="37"/>
      <c r="N24" s="37"/>
      <c r="O24" s="38"/>
    </row>
    <row r="25" spans="1:15" s="38" customFormat="1" x14ac:dyDescent="0.2">
      <c r="A25" s="81" t="str">
        <f t="shared" si="0"/>
        <v>tirsdag</v>
      </c>
      <c r="B25" s="91">
        <f t="shared" si="1"/>
        <v>41387</v>
      </c>
      <c r="C25" s="37" t="s">
        <v>52</v>
      </c>
      <c r="D25" s="37"/>
      <c r="E25" s="37"/>
      <c r="F25" s="37"/>
      <c r="G25" s="37" t="s">
        <v>53</v>
      </c>
      <c r="H25" s="37"/>
      <c r="I25" s="37"/>
      <c r="J25" s="37"/>
      <c r="K25" s="37"/>
      <c r="L25" s="37"/>
      <c r="M25" s="37"/>
      <c r="N25" s="37"/>
    </row>
    <row r="26" spans="1:15" s="1" customFormat="1" x14ac:dyDescent="0.2">
      <c r="A26" s="79" t="str">
        <f t="shared" si="0"/>
        <v>onsdag</v>
      </c>
      <c r="B26" s="91">
        <f t="shared" si="1"/>
        <v>41388</v>
      </c>
      <c r="C26" s="37" t="s">
        <v>72</v>
      </c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47"/>
    </row>
    <row r="27" spans="1:15" s="47" customFormat="1" x14ac:dyDescent="0.2">
      <c r="A27" s="79" t="str">
        <f t="shared" si="0"/>
        <v>torsdag</v>
      </c>
      <c r="B27" s="91">
        <f t="shared" si="1"/>
        <v>41389</v>
      </c>
      <c r="C27" s="37"/>
      <c r="D27" s="37" t="s">
        <v>52</v>
      </c>
      <c r="E27" s="37"/>
      <c r="F27" s="37"/>
      <c r="G27" s="37"/>
      <c r="H27" s="37"/>
      <c r="I27" s="37"/>
      <c r="J27" s="37"/>
      <c r="K27" s="37" t="s">
        <v>60</v>
      </c>
      <c r="L27" s="37"/>
      <c r="M27" s="37"/>
      <c r="N27" s="37" t="s">
        <v>56</v>
      </c>
    </row>
    <row r="28" spans="1:15" s="18" customFormat="1" x14ac:dyDescent="0.2">
      <c r="A28" s="79" t="str">
        <f t="shared" si="0"/>
        <v>fredag</v>
      </c>
      <c r="B28" s="91">
        <f t="shared" si="1"/>
        <v>41390</v>
      </c>
      <c r="C28" s="34"/>
      <c r="D28" s="34"/>
      <c r="E28" s="37" t="s">
        <v>77</v>
      </c>
      <c r="F28" s="34"/>
      <c r="G28" s="34"/>
      <c r="H28" s="34"/>
      <c r="I28" s="34"/>
      <c r="J28" s="34"/>
      <c r="K28" s="34"/>
      <c r="L28" s="34"/>
      <c r="M28" s="34"/>
      <c r="N28" s="34"/>
      <c r="O28" s="38"/>
    </row>
    <row r="29" spans="1:15" s="18" customFormat="1" x14ac:dyDescent="0.2">
      <c r="A29" s="79" t="str">
        <f t="shared" si="0"/>
        <v>lørdag</v>
      </c>
      <c r="B29" s="91">
        <f t="shared" si="1"/>
        <v>41391</v>
      </c>
      <c r="C29" s="34"/>
      <c r="D29" s="34"/>
      <c r="E29" s="34"/>
      <c r="F29" s="34"/>
      <c r="G29" s="34"/>
      <c r="H29" s="34" t="s">
        <v>41</v>
      </c>
      <c r="I29" s="34"/>
      <c r="J29" s="34"/>
      <c r="K29" s="34"/>
      <c r="L29" s="34"/>
      <c r="M29" s="34"/>
      <c r="N29" s="34"/>
      <c r="O29" s="38"/>
    </row>
    <row r="30" spans="1:15" s="85" customFormat="1" x14ac:dyDescent="0.2">
      <c r="A30" s="82" t="str">
        <f t="shared" si="0"/>
        <v>søndag</v>
      </c>
      <c r="B30" s="90">
        <f t="shared" si="1"/>
        <v>41392</v>
      </c>
      <c r="C30" s="89"/>
      <c r="D30" s="89"/>
      <c r="E30" s="89"/>
      <c r="F30" s="89"/>
      <c r="G30" s="89"/>
      <c r="H30" s="89"/>
      <c r="I30" s="89" t="s">
        <v>53</v>
      </c>
      <c r="J30" s="89"/>
      <c r="K30" s="89"/>
      <c r="L30" s="89"/>
      <c r="M30" s="89" t="s">
        <v>54</v>
      </c>
      <c r="N30" s="89"/>
      <c r="O30" s="86"/>
    </row>
    <row r="31" spans="1:15" s="18" customFormat="1" x14ac:dyDescent="0.2">
      <c r="A31" s="79" t="str">
        <f t="shared" si="0"/>
        <v>mandag</v>
      </c>
      <c r="B31" s="91">
        <f t="shared" si="1"/>
        <v>41393</v>
      </c>
      <c r="C31" s="34"/>
      <c r="D31" s="34"/>
      <c r="E31" s="34" t="s">
        <v>52</v>
      </c>
      <c r="F31" s="34"/>
      <c r="G31" s="34"/>
      <c r="H31" s="34"/>
      <c r="I31" s="34"/>
      <c r="J31" s="34"/>
      <c r="K31" s="34"/>
      <c r="L31" s="34" t="s">
        <v>53</v>
      </c>
      <c r="M31" s="34"/>
      <c r="N31" s="34"/>
      <c r="O31" s="38"/>
    </row>
    <row r="32" spans="1:15" s="25" customFormat="1" x14ac:dyDescent="0.2">
      <c r="A32" s="79" t="str">
        <f t="shared" si="0"/>
        <v>tirsdag</v>
      </c>
      <c r="B32" s="91">
        <f t="shared" si="1"/>
        <v>41394</v>
      </c>
      <c r="C32" s="37" t="s">
        <v>52</v>
      </c>
      <c r="D32" s="37"/>
      <c r="E32" s="37"/>
      <c r="F32" s="37"/>
      <c r="G32" s="37"/>
      <c r="H32" s="37"/>
      <c r="I32" s="37"/>
      <c r="J32" s="37" t="s">
        <v>53</v>
      </c>
      <c r="K32" s="37"/>
      <c r="L32" s="37"/>
      <c r="M32" s="37"/>
      <c r="N32" s="37"/>
      <c r="O32" s="35"/>
    </row>
    <row r="33" spans="1:17" s="30" customFormat="1" ht="18" customHeight="1" x14ac:dyDescent="0.2">
      <c r="B33" s="55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</row>
    <row r="34" spans="1:17" s="47" customFormat="1" ht="18" customHeight="1" x14ac:dyDescent="0.2">
      <c r="A34" s="30" t="s">
        <v>6</v>
      </c>
      <c r="B34" s="55"/>
      <c r="C34" s="29">
        <f>COUNTA($C$3:$C$33)</f>
        <v>10</v>
      </c>
      <c r="D34" s="29">
        <f>COUNTA($D$3:$D$33)</f>
        <v>4</v>
      </c>
      <c r="E34" s="29">
        <f>COUNTA($E$3:$E$33)</f>
        <v>4</v>
      </c>
      <c r="F34" s="29">
        <f>COUNTA($F$3:$F$33)</f>
        <v>2</v>
      </c>
      <c r="G34" s="29">
        <f>COUNTA($G$3:$G$33)</f>
        <v>3</v>
      </c>
      <c r="H34" s="29">
        <f>COUNTA($H$3:$H$33)</f>
        <v>3</v>
      </c>
      <c r="I34" s="29">
        <f>COUNTA($I$3:$I$33)</f>
        <v>3</v>
      </c>
      <c r="J34" s="29">
        <f>COUNTA($J$3:$J$33)</f>
        <v>4</v>
      </c>
      <c r="K34" s="29">
        <f>COUNTA($K$3:$K$33)</f>
        <v>4</v>
      </c>
      <c r="L34" s="29">
        <f>COUNTA($L$3:$L$33)</f>
        <v>4</v>
      </c>
      <c r="M34" s="29">
        <f>COUNTA($M$3:$M$33)</f>
        <v>3</v>
      </c>
      <c r="N34" s="29">
        <f>COUNTA($N$3:$N$33)</f>
        <v>3</v>
      </c>
      <c r="O34" s="49"/>
      <c r="P34" s="1"/>
      <c r="Q34" s="1"/>
    </row>
    <row r="35" spans="1:17" s="36" customFormat="1" x14ac:dyDescent="0.2">
      <c r="A35" s="39" t="s">
        <v>32</v>
      </c>
      <c r="B35" s="76"/>
      <c r="C35" s="54">
        <f>COUNTIF($C$3:$C$33,"L")</f>
        <v>6</v>
      </c>
      <c r="D35" s="54">
        <f>COUNTIF($D$3:$D$33,"L")</f>
        <v>2</v>
      </c>
      <c r="E35" s="54">
        <f>COUNTIF($E$3:$E$33,"L")</f>
        <v>2</v>
      </c>
      <c r="F35" s="54">
        <f>COUNTIF($F$3:$F$33,"L")</f>
        <v>0</v>
      </c>
      <c r="G35" s="54">
        <f>COUNTIF($G$3:$G$33,"L")</f>
        <v>0</v>
      </c>
      <c r="H35" s="54">
        <f>COUNTIF($H$3:$H$33,"L")</f>
        <v>0</v>
      </c>
      <c r="I35" s="54">
        <f>COUNTIF($I$3:$I$33,"L")</f>
        <v>0</v>
      </c>
      <c r="J35" s="54">
        <f>COUNTIF($J$3:$J$33,"L")</f>
        <v>0</v>
      </c>
      <c r="K35" s="54">
        <f>COUNTIF($K$3:$K$33,"L")</f>
        <v>1</v>
      </c>
      <c r="L35" s="54">
        <f>COUNTIF($L$3:$L$33,"L")</f>
        <v>0</v>
      </c>
      <c r="M35" s="54">
        <f>COUNTIF($M$3:$M$33,"L")</f>
        <v>0</v>
      </c>
      <c r="N35" s="54">
        <f>COUNTIF($N$3:$N$33,"L")</f>
        <v>1</v>
      </c>
      <c r="O35" s="25"/>
      <c r="P35"/>
      <c r="Q35"/>
    </row>
    <row r="36" spans="1:17" s="36" customFormat="1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0</v>
      </c>
      <c r="N36" s="54">
        <f>COUNTIF($N$3:$N$33,"E")</f>
        <v>0</v>
      </c>
      <c r="O36" s="25"/>
      <c r="P36"/>
      <c r="Q36"/>
    </row>
    <row r="37" spans="1:17" s="36" customFormat="1" x14ac:dyDescent="0.2">
      <c r="A37" s="78" t="s">
        <v>45</v>
      </c>
      <c r="B37" s="76"/>
      <c r="C37" s="54">
        <f>COUNTIF($C$3:$C$33,"DD2")</f>
        <v>0</v>
      </c>
      <c r="D37" s="54">
        <f>COUNTIF($D$3:$D$33,"DD2")</f>
        <v>2</v>
      </c>
      <c r="E37" s="54">
        <f>COUNTIF($E$3:$E$33,"DD2")</f>
        <v>0</v>
      </c>
      <c r="F37" s="54">
        <f>COUNTIF($F$3:$F$33,"DD2")</f>
        <v>1</v>
      </c>
      <c r="G37" s="54">
        <f>COUNTIF($G$3:$G$33,"DD2")</f>
        <v>3</v>
      </c>
      <c r="H37" s="54">
        <f>COUNTIF($H$3:$H$33,"DD2")</f>
        <v>0</v>
      </c>
      <c r="I37" s="54">
        <f>COUNTIF($I$3:$I$33,"DD2")</f>
        <v>2</v>
      </c>
      <c r="J37" s="54">
        <f>COUNTIF($J$3:$J$33,"DD2")</f>
        <v>4</v>
      </c>
      <c r="K37" s="54">
        <f>COUNTIF($K$3:$K$33,"DD2")</f>
        <v>1</v>
      </c>
      <c r="L37" s="54">
        <f>COUNTIF($L$3:$L$33,"DD2")</f>
        <v>3</v>
      </c>
      <c r="M37" s="54">
        <f>COUNTIF($M$3:$M$33,"DD2")</f>
        <v>0</v>
      </c>
      <c r="N37" s="54">
        <f>COUNTIF($N$3:$N$33,"DD2")</f>
        <v>0</v>
      </c>
      <c r="O37" s="25"/>
      <c r="P37"/>
      <c r="Q37"/>
    </row>
    <row r="38" spans="1:17" s="36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1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1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/>
      <c r="Q38"/>
    </row>
    <row r="39" spans="1:17" s="36" customFormat="1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2</v>
      </c>
      <c r="O39" s="25"/>
      <c r="P39"/>
      <c r="Q39"/>
    </row>
    <row r="40" spans="1:17" s="36" customFormat="1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3</v>
      </c>
      <c r="N40" s="54">
        <f>COUNTIF($N$3:$N$33,"X")</f>
        <v>0</v>
      </c>
      <c r="O40" s="25"/>
      <c r="P40"/>
      <c r="Q40"/>
    </row>
    <row r="41" spans="1:17" s="36" customFormat="1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/>
      <c r="Q41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2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1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0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6" customFormat="1" x14ac:dyDescent="0.2">
      <c r="A46" s="39" t="s">
        <v>41</v>
      </c>
      <c r="B46" s="76"/>
      <c r="C46" s="54">
        <f>COUNTIF($C$3:$C$33,"V75")</f>
        <v>0</v>
      </c>
      <c r="D46" s="54">
        <f>COUNTIF($D$3:$D$33,"V75")</f>
        <v>0</v>
      </c>
      <c r="E46" s="54">
        <f>COUNTIF($E$3:$E$33,"V75")</f>
        <v>0</v>
      </c>
      <c r="F46" s="54">
        <f>COUNTIF($F$3:$F$33,"V75")</f>
        <v>0</v>
      </c>
      <c r="G46" s="54">
        <f>COUNTIF($G$3:$G$33,"V75")</f>
        <v>0</v>
      </c>
      <c r="H46" s="54">
        <f>COUNTIF($H$3:$H$33,"V75")</f>
        <v>1</v>
      </c>
      <c r="I46" s="54">
        <f>COUNTIF($I$3:$I$33,"V75")</f>
        <v>0</v>
      </c>
      <c r="J46" s="54">
        <f>COUNTIF($J$3:$J$33,"V75")</f>
        <v>0</v>
      </c>
      <c r="K46" s="54">
        <f>COUNTIF($K$3:$K$33,"V75")</f>
        <v>1</v>
      </c>
      <c r="L46" s="54">
        <f>COUNTIF($L$3:$L$33,"V75")</f>
        <v>1</v>
      </c>
      <c r="M46" s="54">
        <f>COUNTIF($M$3:$M$33,"V75")</f>
        <v>0</v>
      </c>
      <c r="N46" s="54">
        <f>COUNTIF($N$3:$N$33,"V75")</f>
        <v>0</v>
      </c>
      <c r="O46" s="25"/>
      <c r="P46"/>
      <c r="Q46"/>
    </row>
    <row r="47" spans="1:17" s="36" customFormat="1" x14ac:dyDescent="0.2">
      <c r="A47" s="30"/>
      <c r="B47" s="55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/>
      <c r="Q47"/>
    </row>
    <row r="48" spans="1:17" s="47" customFormat="1" ht="12.75" customHeight="1" x14ac:dyDescent="0.2">
      <c r="A48" s="30" t="s">
        <v>40</v>
      </c>
      <c r="B48" s="55"/>
      <c r="C48" s="24">
        <f>COUNTA(C9,C16,C23,C30)</f>
        <v>0</v>
      </c>
      <c r="D48" s="24">
        <f t="shared" ref="D48:N48" si="2">COUNTA(D9,D16,D23,D30)</f>
        <v>1</v>
      </c>
      <c r="E48" s="24">
        <f t="shared" si="2"/>
        <v>0</v>
      </c>
      <c r="F48" s="24">
        <f t="shared" si="2"/>
        <v>0</v>
      </c>
      <c r="G48" s="24">
        <f t="shared" si="2"/>
        <v>0</v>
      </c>
      <c r="H48" s="24">
        <f t="shared" si="2"/>
        <v>0</v>
      </c>
      <c r="I48" s="24">
        <f t="shared" si="2"/>
        <v>2</v>
      </c>
      <c r="J48" s="24">
        <f t="shared" si="2"/>
        <v>1</v>
      </c>
      <c r="K48" s="24">
        <f t="shared" si="2"/>
        <v>0</v>
      </c>
      <c r="L48" s="24">
        <f t="shared" si="2"/>
        <v>0</v>
      </c>
      <c r="M48" s="24">
        <f t="shared" si="2"/>
        <v>2</v>
      </c>
      <c r="N48" s="24">
        <f t="shared" si="2"/>
        <v>0</v>
      </c>
      <c r="O48" s="49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8.7109375" style="8" customWidth="1"/>
    <col min="2" max="2" width="10.140625" style="8" customWidth="1"/>
    <col min="3" max="3" width="8.42578125" style="17" customWidth="1"/>
    <col min="4" max="14" width="7.7109375" style="17" customWidth="1"/>
    <col min="15" max="15" width="21.7109375" customWidth="1"/>
  </cols>
  <sheetData>
    <row r="1" spans="1:16" x14ac:dyDescent="0.2">
      <c r="A1" s="8" t="s">
        <v>10</v>
      </c>
    </row>
    <row r="2" spans="1:16" s="2" customFormat="1" x14ac:dyDescent="0.2">
      <c r="A2" s="8"/>
      <c r="B2" s="21"/>
      <c r="C2" s="19" t="s">
        <v>1</v>
      </c>
      <c r="D2" s="19" t="s">
        <v>20</v>
      </c>
      <c r="E2" s="19" t="s">
        <v>21</v>
      </c>
      <c r="F2" s="19" t="s">
        <v>22</v>
      </c>
      <c r="G2" s="19" t="s">
        <v>28</v>
      </c>
      <c r="H2" s="19" t="s">
        <v>2</v>
      </c>
      <c r="I2" s="19" t="s">
        <v>29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5</v>
      </c>
    </row>
    <row r="3" spans="1:16" s="85" customFormat="1" x14ac:dyDescent="0.2">
      <c r="A3" s="82" t="str">
        <f t="shared" ref="A3:A33" si="0">TEXT(B3,"dddd")</f>
        <v>onsdag</v>
      </c>
      <c r="B3" s="90">
        <f>April!B32+1</f>
        <v>41395</v>
      </c>
      <c r="C3" s="88" t="s">
        <v>72</v>
      </c>
      <c r="D3" s="88"/>
      <c r="E3" s="88"/>
      <c r="F3" s="88"/>
      <c r="G3" s="88"/>
      <c r="H3" s="88"/>
      <c r="I3" s="88"/>
      <c r="J3" s="88"/>
      <c r="K3" s="88"/>
      <c r="L3" s="88"/>
      <c r="M3" s="88"/>
      <c r="N3" s="88" t="s">
        <v>52</v>
      </c>
      <c r="O3" s="86"/>
    </row>
    <row r="4" spans="1:16" s="38" customFormat="1" x14ac:dyDescent="0.2">
      <c r="A4" s="81" t="str">
        <f t="shared" si="0"/>
        <v>torsdag</v>
      </c>
      <c r="B4" s="91">
        <f>B3+1</f>
        <v>41396</v>
      </c>
      <c r="C4" s="37"/>
      <c r="D4" s="37" t="s">
        <v>52</v>
      </c>
      <c r="E4" s="37"/>
      <c r="F4" s="37" t="s">
        <v>53</v>
      </c>
      <c r="G4" s="37"/>
      <c r="H4" s="37"/>
      <c r="I4" s="37"/>
      <c r="J4" s="37"/>
      <c r="K4" s="34"/>
      <c r="L4" s="37"/>
      <c r="M4" s="37"/>
      <c r="N4" s="37"/>
    </row>
    <row r="5" spans="1:16" s="18" customFormat="1" x14ac:dyDescent="0.2">
      <c r="A5" s="79" t="str">
        <f t="shared" si="0"/>
        <v>fredag</v>
      </c>
      <c r="B5" s="91">
        <f t="shared" ref="B5:B33" si="1">B4+1</f>
        <v>41397</v>
      </c>
      <c r="C5" s="37"/>
      <c r="D5" s="37"/>
      <c r="E5" s="37"/>
      <c r="F5" s="37"/>
      <c r="G5" s="37"/>
      <c r="H5" s="37" t="s">
        <v>77</v>
      </c>
      <c r="I5" s="37"/>
      <c r="J5" s="37"/>
      <c r="K5" s="37"/>
      <c r="L5" s="37"/>
      <c r="M5" s="37"/>
      <c r="N5" s="37"/>
      <c r="O5" s="38"/>
    </row>
    <row r="6" spans="1:16" s="38" customFormat="1" x14ac:dyDescent="0.2">
      <c r="A6" s="79" t="str">
        <f t="shared" si="0"/>
        <v>lørdag</v>
      </c>
      <c r="B6" s="91">
        <f t="shared" si="1"/>
        <v>41398</v>
      </c>
      <c r="C6" s="37"/>
      <c r="D6" s="37"/>
      <c r="E6" s="37"/>
      <c r="F6" s="37"/>
      <c r="G6" s="37"/>
      <c r="H6" s="37"/>
      <c r="I6" s="37"/>
      <c r="J6" s="37"/>
      <c r="K6" s="37" t="s">
        <v>41</v>
      </c>
      <c r="L6" s="37"/>
      <c r="M6" s="37" t="s">
        <v>73</v>
      </c>
      <c r="N6" s="37"/>
    </row>
    <row r="7" spans="1:16" s="85" customFormat="1" x14ac:dyDescent="0.2">
      <c r="A7" s="82" t="str">
        <f t="shared" si="0"/>
        <v>søndag</v>
      </c>
      <c r="B7" s="90">
        <f t="shared" si="1"/>
        <v>41399</v>
      </c>
      <c r="C7" s="88"/>
      <c r="D7" s="88"/>
      <c r="E7" s="88"/>
      <c r="F7" s="88"/>
      <c r="G7" s="88"/>
      <c r="H7" s="88"/>
      <c r="I7" s="88" t="s">
        <v>53</v>
      </c>
      <c r="J7" s="88"/>
      <c r="K7" s="88"/>
      <c r="L7" s="88"/>
      <c r="M7" s="88"/>
      <c r="N7" s="88"/>
      <c r="O7" s="86"/>
    </row>
    <row r="8" spans="1:16" s="18" customFormat="1" x14ac:dyDescent="0.2">
      <c r="A8" s="79" t="str">
        <f t="shared" si="0"/>
        <v>mandag</v>
      </c>
      <c r="B8" s="91">
        <f t="shared" si="1"/>
        <v>41400</v>
      </c>
      <c r="C8" s="34"/>
      <c r="D8" s="37"/>
      <c r="E8" s="37"/>
      <c r="F8" s="37"/>
      <c r="G8" s="37" t="s">
        <v>52</v>
      </c>
      <c r="H8" s="37"/>
      <c r="I8" s="37"/>
      <c r="J8" s="37"/>
      <c r="K8" s="37"/>
      <c r="L8" s="37" t="s">
        <v>53</v>
      </c>
      <c r="M8" s="37"/>
      <c r="N8" s="37"/>
      <c r="O8" s="38"/>
    </row>
    <row r="9" spans="1:16" s="18" customFormat="1" x14ac:dyDescent="0.2">
      <c r="A9" s="79" t="str">
        <f t="shared" si="0"/>
        <v>tirsdag</v>
      </c>
      <c r="B9" s="91">
        <f t="shared" si="1"/>
        <v>41401</v>
      </c>
      <c r="C9" s="37" t="s">
        <v>52</v>
      </c>
      <c r="D9" s="37"/>
      <c r="E9" s="37"/>
      <c r="F9" s="37"/>
      <c r="G9" s="37"/>
      <c r="H9" s="37"/>
      <c r="I9" s="37"/>
      <c r="J9" s="37" t="s">
        <v>53</v>
      </c>
      <c r="K9" s="37"/>
      <c r="L9" s="37"/>
      <c r="M9" s="37"/>
      <c r="N9" s="37"/>
      <c r="O9" s="38"/>
    </row>
    <row r="10" spans="1:16" s="18" customFormat="1" x14ac:dyDescent="0.2">
      <c r="A10" s="79" t="str">
        <f t="shared" si="0"/>
        <v>onsdag</v>
      </c>
      <c r="B10" s="91">
        <f t="shared" si="1"/>
        <v>41402</v>
      </c>
      <c r="C10" s="37" t="s">
        <v>72</v>
      </c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8"/>
    </row>
    <row r="11" spans="1:16" s="86" customFormat="1" x14ac:dyDescent="0.2">
      <c r="A11" s="87" t="str">
        <f t="shared" si="0"/>
        <v>torsdag</v>
      </c>
      <c r="B11" s="90">
        <f t="shared" si="1"/>
        <v>41403</v>
      </c>
      <c r="C11" s="89"/>
      <c r="D11" s="88"/>
      <c r="E11" s="88"/>
      <c r="F11" s="88" t="s">
        <v>60</v>
      </c>
      <c r="G11" s="88"/>
      <c r="H11" s="88"/>
      <c r="I11" s="88"/>
      <c r="J11" s="88"/>
      <c r="K11" s="88"/>
      <c r="L11" s="88"/>
      <c r="M11" s="88"/>
      <c r="N11" s="88" t="s">
        <v>56</v>
      </c>
    </row>
    <row r="12" spans="1:16" s="1" customFormat="1" x14ac:dyDescent="0.2">
      <c r="A12" s="79" t="str">
        <f t="shared" si="0"/>
        <v>fredag</v>
      </c>
      <c r="B12" s="91">
        <f t="shared" si="1"/>
        <v>41404</v>
      </c>
      <c r="C12" s="37" t="s">
        <v>52</v>
      </c>
      <c r="D12" s="37"/>
      <c r="E12" s="37" t="s">
        <v>77</v>
      </c>
      <c r="F12" s="37"/>
      <c r="G12" s="37"/>
      <c r="H12" s="37"/>
      <c r="I12" s="37"/>
      <c r="J12" s="37"/>
      <c r="K12" s="37"/>
      <c r="L12" s="37"/>
      <c r="M12" s="38"/>
      <c r="N12" s="37"/>
      <c r="O12" s="38"/>
    </row>
    <row r="13" spans="1:16" s="47" customFormat="1" x14ac:dyDescent="0.2">
      <c r="A13" s="79" t="str">
        <f t="shared" si="0"/>
        <v>lørdag</v>
      </c>
      <c r="B13" s="91">
        <f t="shared" si="1"/>
        <v>41405</v>
      </c>
      <c r="C13" s="37" t="s">
        <v>41</v>
      </c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8"/>
      <c r="P13" s="38"/>
    </row>
    <row r="14" spans="1:16" s="85" customFormat="1" x14ac:dyDescent="0.2">
      <c r="A14" s="82" t="str">
        <f t="shared" si="0"/>
        <v>søndag</v>
      </c>
      <c r="B14" s="90">
        <f t="shared" si="1"/>
        <v>41406</v>
      </c>
      <c r="C14" s="89" t="s">
        <v>41</v>
      </c>
      <c r="D14" s="88"/>
      <c r="E14" s="88"/>
      <c r="F14" s="88"/>
      <c r="G14" s="88"/>
      <c r="H14" s="88"/>
      <c r="I14" s="88"/>
      <c r="J14" s="88"/>
      <c r="K14" s="88"/>
      <c r="L14" s="88"/>
      <c r="M14" s="88" t="s">
        <v>56</v>
      </c>
      <c r="N14" s="88"/>
      <c r="O14" s="86"/>
    </row>
    <row r="15" spans="1:16" s="18" customFormat="1" x14ac:dyDescent="0.2">
      <c r="A15" s="79" t="str">
        <f t="shared" si="0"/>
        <v>mandag</v>
      </c>
      <c r="B15" s="91">
        <f t="shared" si="1"/>
        <v>41407</v>
      </c>
      <c r="C15" s="37"/>
      <c r="D15" s="37"/>
      <c r="E15" s="37"/>
      <c r="F15" s="37" t="s">
        <v>52</v>
      </c>
      <c r="G15" s="37"/>
      <c r="H15" s="37"/>
      <c r="I15" s="37"/>
      <c r="J15" s="37"/>
      <c r="K15" s="37"/>
      <c r="L15" s="37" t="s">
        <v>53</v>
      </c>
      <c r="M15" s="37"/>
      <c r="N15" s="37"/>
      <c r="O15" s="38"/>
    </row>
    <row r="16" spans="1:16" s="18" customFormat="1" x14ac:dyDescent="0.2">
      <c r="A16" s="79" t="str">
        <f t="shared" si="0"/>
        <v>tirsdag</v>
      </c>
      <c r="B16" s="91">
        <f t="shared" si="1"/>
        <v>41408</v>
      </c>
      <c r="C16" s="37"/>
      <c r="D16" s="37"/>
      <c r="E16" s="37"/>
      <c r="F16" s="37"/>
      <c r="G16" s="37" t="s">
        <v>53</v>
      </c>
      <c r="H16" s="37"/>
      <c r="I16" s="37"/>
      <c r="J16" s="37" t="s">
        <v>52</v>
      </c>
      <c r="K16" s="37"/>
      <c r="L16" s="37"/>
      <c r="M16" s="37"/>
      <c r="N16" s="37"/>
      <c r="O16" s="38"/>
    </row>
    <row r="17" spans="1:17" s="38" customFormat="1" x14ac:dyDescent="0.2">
      <c r="A17" s="79" t="str">
        <f t="shared" si="0"/>
        <v>onsdag</v>
      </c>
      <c r="B17" s="91">
        <f t="shared" si="1"/>
        <v>41409</v>
      </c>
      <c r="C17" s="37"/>
      <c r="D17" s="37"/>
      <c r="E17" s="37"/>
      <c r="F17" s="37"/>
      <c r="G17" s="37"/>
      <c r="H17" s="37" t="s">
        <v>72</v>
      </c>
      <c r="I17" s="37"/>
      <c r="J17" s="37"/>
      <c r="K17" s="37"/>
      <c r="L17" s="37"/>
      <c r="M17" s="37"/>
      <c r="N17" s="37"/>
    </row>
    <row r="18" spans="1:17" s="38" customFormat="1" x14ac:dyDescent="0.2">
      <c r="A18" s="81" t="str">
        <f t="shared" si="0"/>
        <v>torsdag</v>
      </c>
      <c r="B18" s="91">
        <f t="shared" si="1"/>
        <v>41410</v>
      </c>
      <c r="C18" s="37"/>
      <c r="D18" s="37" t="s">
        <v>52</v>
      </c>
      <c r="E18" s="37"/>
      <c r="F18" s="37"/>
      <c r="G18" s="37"/>
      <c r="H18" s="37"/>
      <c r="I18" s="34"/>
      <c r="J18" s="37"/>
      <c r="K18" s="34" t="s">
        <v>53</v>
      </c>
      <c r="L18" s="37"/>
      <c r="M18" s="37"/>
      <c r="N18" s="37"/>
    </row>
    <row r="19" spans="1:17" s="86" customFormat="1" x14ac:dyDescent="0.2">
      <c r="A19" s="82" t="str">
        <f t="shared" si="0"/>
        <v>fredag</v>
      </c>
      <c r="B19" s="90">
        <f t="shared" si="1"/>
        <v>41411</v>
      </c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 t="s">
        <v>56</v>
      </c>
    </row>
    <row r="20" spans="1:17" s="38" customFormat="1" x14ac:dyDescent="0.2">
      <c r="A20" s="79" t="str">
        <f t="shared" si="0"/>
        <v>lørdag</v>
      </c>
      <c r="B20" s="91">
        <f t="shared" si="1"/>
        <v>41412</v>
      </c>
      <c r="C20" s="37"/>
      <c r="D20" s="37"/>
      <c r="E20" s="37" t="s">
        <v>41</v>
      </c>
      <c r="F20" s="37"/>
      <c r="G20" s="37"/>
      <c r="H20" s="37"/>
      <c r="I20" s="37"/>
      <c r="J20" s="37"/>
      <c r="K20" s="37"/>
      <c r="L20" s="37"/>
      <c r="M20" s="37" t="s">
        <v>73</v>
      </c>
      <c r="N20" s="37"/>
    </row>
    <row r="21" spans="1:17" s="85" customFormat="1" x14ac:dyDescent="0.2">
      <c r="A21" s="82" t="str">
        <f t="shared" si="0"/>
        <v>søndag</v>
      </c>
      <c r="B21" s="90">
        <f t="shared" si="1"/>
        <v>41413</v>
      </c>
      <c r="C21" s="88"/>
      <c r="D21" s="88"/>
      <c r="E21" s="88"/>
      <c r="F21" s="88"/>
      <c r="G21" s="88"/>
      <c r="H21" s="88"/>
      <c r="I21" s="88" t="s">
        <v>53</v>
      </c>
      <c r="J21" s="88"/>
      <c r="K21" s="88"/>
      <c r="L21" s="88"/>
      <c r="M21" s="88"/>
      <c r="N21" s="88"/>
      <c r="O21" s="86"/>
    </row>
    <row r="22" spans="1:17" s="85" customFormat="1" x14ac:dyDescent="0.2">
      <c r="A22" s="82" t="str">
        <f t="shared" si="0"/>
        <v>mandag</v>
      </c>
      <c r="B22" s="90">
        <f t="shared" si="1"/>
        <v>41414</v>
      </c>
      <c r="C22" s="89"/>
      <c r="D22" s="88"/>
      <c r="E22" s="88"/>
      <c r="F22" s="88"/>
      <c r="G22" s="88"/>
      <c r="H22" s="88"/>
      <c r="I22" s="88"/>
      <c r="J22" s="88"/>
      <c r="K22" s="88"/>
      <c r="L22" s="88" t="s">
        <v>53</v>
      </c>
      <c r="M22" s="88"/>
      <c r="N22" s="88"/>
      <c r="O22" s="86"/>
    </row>
    <row r="23" spans="1:17" s="18" customFormat="1" x14ac:dyDescent="0.2">
      <c r="A23" s="79" t="str">
        <f t="shared" si="0"/>
        <v>tirsdag</v>
      </c>
      <c r="B23" s="91">
        <f t="shared" si="1"/>
        <v>41415</v>
      </c>
      <c r="C23" s="37" t="s">
        <v>52</v>
      </c>
      <c r="D23" s="37"/>
      <c r="E23" s="37"/>
      <c r="F23" s="37"/>
      <c r="G23" s="37"/>
      <c r="H23" s="37"/>
      <c r="I23" s="37"/>
      <c r="J23" s="37" t="s">
        <v>53</v>
      </c>
      <c r="K23" s="37"/>
      <c r="L23" s="37"/>
      <c r="M23" s="37"/>
      <c r="N23" s="37"/>
      <c r="O23" s="38"/>
    </row>
    <row r="24" spans="1:17" s="1" customFormat="1" x14ac:dyDescent="0.2">
      <c r="A24" s="79" t="str">
        <f t="shared" si="0"/>
        <v>onsdag</v>
      </c>
      <c r="B24" s="91">
        <f t="shared" si="1"/>
        <v>41416</v>
      </c>
      <c r="C24" s="37" t="s">
        <v>72</v>
      </c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8"/>
      <c r="P24" s="18"/>
      <c r="Q24" s="18"/>
    </row>
    <row r="25" spans="1:17" s="38" customFormat="1" x14ac:dyDescent="0.2">
      <c r="A25" s="81" t="str">
        <f t="shared" si="0"/>
        <v>torsdag</v>
      </c>
      <c r="B25" s="91">
        <f t="shared" si="1"/>
        <v>41417</v>
      </c>
      <c r="C25" s="34"/>
      <c r="D25" s="37"/>
      <c r="E25" s="37"/>
      <c r="F25" s="37" t="s">
        <v>60</v>
      </c>
      <c r="G25" s="37"/>
      <c r="H25" s="37"/>
      <c r="I25" s="37"/>
      <c r="J25" s="37"/>
      <c r="K25" s="37" t="s">
        <v>52</v>
      </c>
      <c r="L25" s="37"/>
      <c r="M25" s="37"/>
      <c r="N25" s="37" t="s">
        <v>56</v>
      </c>
    </row>
    <row r="26" spans="1:17" s="18" customFormat="1" x14ac:dyDescent="0.2">
      <c r="A26" s="79" t="str">
        <f t="shared" si="0"/>
        <v>fredag</v>
      </c>
      <c r="B26" s="91">
        <f t="shared" si="1"/>
        <v>41418</v>
      </c>
      <c r="C26" s="37"/>
      <c r="D26" s="37"/>
      <c r="E26" s="37"/>
      <c r="F26" s="37"/>
      <c r="G26" s="37"/>
      <c r="H26" s="37" t="s">
        <v>77</v>
      </c>
      <c r="I26" s="37"/>
      <c r="J26" s="37"/>
      <c r="K26" s="37"/>
      <c r="L26" s="37"/>
      <c r="M26" s="37"/>
      <c r="N26" s="37"/>
      <c r="O26" s="38"/>
    </row>
    <row r="27" spans="1:17" s="38" customFormat="1" x14ac:dyDescent="0.2">
      <c r="A27" s="79" t="str">
        <f t="shared" si="0"/>
        <v>lørdag</v>
      </c>
      <c r="B27" s="91">
        <f t="shared" si="1"/>
        <v>41419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 t="s">
        <v>73</v>
      </c>
      <c r="N27" s="37"/>
      <c r="O27" s="38" t="s">
        <v>67</v>
      </c>
    </row>
    <row r="28" spans="1:17" s="85" customFormat="1" x14ac:dyDescent="0.2">
      <c r="A28" s="82" t="str">
        <f t="shared" si="0"/>
        <v>søndag</v>
      </c>
      <c r="B28" s="90">
        <f t="shared" si="1"/>
        <v>41420</v>
      </c>
      <c r="C28" s="88"/>
      <c r="D28" s="88"/>
      <c r="E28" s="88"/>
      <c r="F28" s="88"/>
      <c r="G28" s="88"/>
      <c r="H28" s="88"/>
      <c r="I28" s="88" t="s">
        <v>56</v>
      </c>
      <c r="J28" s="88"/>
      <c r="K28" s="88"/>
      <c r="L28" s="88"/>
      <c r="M28" s="88"/>
      <c r="N28" s="88"/>
      <c r="O28" s="86" t="s">
        <v>67</v>
      </c>
    </row>
    <row r="29" spans="1:17" s="18" customFormat="1" x14ac:dyDescent="0.2">
      <c r="A29" s="79" t="str">
        <f t="shared" si="0"/>
        <v>mandag</v>
      </c>
      <c r="B29" s="91">
        <f t="shared" si="1"/>
        <v>41421</v>
      </c>
      <c r="C29" s="37"/>
      <c r="D29" s="37"/>
      <c r="E29" s="37"/>
      <c r="F29" s="37" t="s">
        <v>52</v>
      </c>
      <c r="G29" s="37"/>
      <c r="H29" s="37"/>
      <c r="I29" s="37"/>
      <c r="J29" s="37"/>
      <c r="K29" s="37"/>
      <c r="L29" s="37" t="s">
        <v>53</v>
      </c>
      <c r="M29" s="37"/>
      <c r="N29" s="37"/>
      <c r="O29" s="38"/>
    </row>
    <row r="30" spans="1:17" s="18" customFormat="1" x14ac:dyDescent="0.2">
      <c r="A30" s="79" t="str">
        <f>TEXT(B30,"dddd")</f>
        <v>tirsdag</v>
      </c>
      <c r="B30" s="91">
        <f t="shared" si="1"/>
        <v>41422</v>
      </c>
      <c r="C30" s="37" t="s">
        <v>52</v>
      </c>
      <c r="D30" s="37"/>
      <c r="E30" s="37"/>
      <c r="F30" s="37"/>
      <c r="G30" s="37"/>
      <c r="H30" s="37"/>
      <c r="I30" s="37"/>
      <c r="J30" s="37" t="s">
        <v>53</v>
      </c>
      <c r="K30" s="37"/>
      <c r="L30" s="37"/>
      <c r="M30" s="37"/>
      <c r="N30" s="37"/>
      <c r="O30" s="38"/>
    </row>
    <row r="31" spans="1:17" s="18" customFormat="1" x14ac:dyDescent="0.2">
      <c r="A31" s="79" t="str">
        <f t="shared" si="0"/>
        <v>onsdag</v>
      </c>
      <c r="B31" s="91">
        <f t="shared" si="1"/>
        <v>41423</v>
      </c>
      <c r="C31" s="37" t="s">
        <v>72</v>
      </c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8"/>
    </row>
    <row r="32" spans="1:17" s="38" customFormat="1" x14ac:dyDescent="0.2">
      <c r="A32" s="81" t="str">
        <f t="shared" si="0"/>
        <v>torsdag</v>
      </c>
      <c r="B32" s="91">
        <f t="shared" si="1"/>
        <v>41424</v>
      </c>
      <c r="C32" s="34"/>
      <c r="D32" s="37" t="s">
        <v>52</v>
      </c>
      <c r="E32" s="37"/>
      <c r="F32" s="37"/>
      <c r="G32" s="37"/>
      <c r="H32" s="37"/>
      <c r="I32" s="37"/>
      <c r="J32" s="37"/>
      <c r="K32" s="37" t="s">
        <v>60</v>
      </c>
      <c r="L32" s="37"/>
      <c r="M32" s="37"/>
      <c r="N32" s="37" t="s">
        <v>56</v>
      </c>
    </row>
    <row r="33" spans="1:17" s="18" customFormat="1" x14ac:dyDescent="0.2">
      <c r="A33" s="79" t="str">
        <f t="shared" si="0"/>
        <v>fredag</v>
      </c>
      <c r="B33" s="91">
        <f t="shared" si="1"/>
        <v>41425</v>
      </c>
      <c r="C33" s="37"/>
      <c r="D33" s="37"/>
      <c r="E33" s="37" t="s">
        <v>77</v>
      </c>
      <c r="F33" s="37"/>
      <c r="G33" s="37"/>
      <c r="H33" s="37"/>
      <c r="I33" s="37"/>
      <c r="J33" s="37"/>
      <c r="K33" s="37"/>
      <c r="L33" s="37"/>
      <c r="M33" s="37"/>
      <c r="N33" s="37"/>
      <c r="O33" s="38"/>
    </row>
    <row r="34" spans="1:17" s="47" customFormat="1" ht="18" customHeight="1" x14ac:dyDescent="0.2">
      <c r="A34" s="30" t="s">
        <v>6</v>
      </c>
      <c r="B34" s="55"/>
      <c r="C34" s="29">
        <f>COUNTA($C$3:$C$33)</f>
        <v>10</v>
      </c>
      <c r="D34" s="29">
        <f>COUNTA($D$3:$D$33)</f>
        <v>3</v>
      </c>
      <c r="E34" s="29">
        <f>COUNTA($E$3:$E$33)</f>
        <v>3</v>
      </c>
      <c r="F34" s="29">
        <f>COUNTA($F$3:$F$33)</f>
        <v>5</v>
      </c>
      <c r="G34" s="29">
        <f>COUNTA($G$3:$G$33)</f>
        <v>2</v>
      </c>
      <c r="H34" s="29">
        <f>COUNTA($H$3:$H$33)</f>
        <v>3</v>
      </c>
      <c r="I34" s="29">
        <f>COUNTA($I$3:$I$33)</f>
        <v>3</v>
      </c>
      <c r="J34" s="29">
        <f>COUNTA($J$3:$J$33)</f>
        <v>4</v>
      </c>
      <c r="K34" s="29">
        <f>COUNTA($K$3:$K$33)</f>
        <v>4</v>
      </c>
      <c r="L34" s="29">
        <f>COUNTA($L$3:$L$33)</f>
        <v>4</v>
      </c>
      <c r="M34" s="29">
        <f>COUNTA($M$3:$M$33)</f>
        <v>4</v>
      </c>
      <c r="N34" s="29">
        <f>COUNTA($N$3:$N$33)</f>
        <v>5</v>
      </c>
      <c r="O34" s="49"/>
      <c r="P34" s="1"/>
      <c r="Q34" s="1"/>
    </row>
    <row r="35" spans="1:17" s="36" customFormat="1" x14ac:dyDescent="0.2">
      <c r="A35" s="39" t="s">
        <v>32</v>
      </c>
      <c r="B35" s="76"/>
      <c r="C35" s="54">
        <f>COUNTIF($C$3:$C$33,"L")</f>
        <v>4</v>
      </c>
      <c r="D35" s="54">
        <f>COUNTIF($D$3:$D$33,"L")</f>
        <v>3</v>
      </c>
      <c r="E35" s="54">
        <f>COUNTIF($E$3:$E$33,"L")</f>
        <v>0</v>
      </c>
      <c r="F35" s="54">
        <f>COUNTIF($F$3:$F$33,"L")</f>
        <v>2</v>
      </c>
      <c r="G35" s="54">
        <f>COUNTIF($G$3:$G$33,"L")</f>
        <v>1</v>
      </c>
      <c r="H35" s="54">
        <f>COUNTIF($H$3:$H$33,"L")</f>
        <v>0</v>
      </c>
      <c r="I35" s="54">
        <f>COUNTIF($I$3:$I$33,"L")</f>
        <v>0</v>
      </c>
      <c r="J35" s="54">
        <f>COUNTIF($J$3:$J$33,"L")</f>
        <v>1</v>
      </c>
      <c r="K35" s="54">
        <f>COUNTIF($K$3:$K$33,"L")</f>
        <v>1</v>
      </c>
      <c r="L35" s="54">
        <f>COUNTIF($L$3:$L$33,"L")</f>
        <v>0</v>
      </c>
      <c r="M35" s="54">
        <f>COUNTIF($M$3:$M$33,"L")</f>
        <v>0</v>
      </c>
      <c r="N35" s="54">
        <f>COUNTIF($N$3:$N$33,"L")</f>
        <v>1</v>
      </c>
      <c r="O35" s="25"/>
      <c r="P35"/>
      <c r="Q35"/>
    </row>
    <row r="36" spans="1:17" s="36" customFormat="1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0</v>
      </c>
      <c r="N36" s="54">
        <f>COUNTIF($N$3:$N$33,"E")</f>
        <v>0</v>
      </c>
      <c r="O36" s="25"/>
      <c r="P36"/>
      <c r="Q36"/>
    </row>
    <row r="37" spans="1:17" s="36" customFormat="1" x14ac:dyDescent="0.2">
      <c r="A37" s="78" t="s">
        <v>45</v>
      </c>
      <c r="B37" s="76"/>
      <c r="C37" s="54">
        <f>COUNTIF($C$3:$C$33,"DD2")</f>
        <v>0</v>
      </c>
      <c r="D37" s="54">
        <f>COUNTIF($D$3:$D$33,"DD2")</f>
        <v>0</v>
      </c>
      <c r="E37" s="54">
        <f>COUNTIF($E$3:$E$33,"DD2")</f>
        <v>0</v>
      </c>
      <c r="F37" s="54">
        <f>COUNTIF($F$3:$F$33,"DD2")</f>
        <v>1</v>
      </c>
      <c r="G37" s="54">
        <f>COUNTIF($G$3:$G$33,"DD2")</f>
        <v>1</v>
      </c>
      <c r="H37" s="54">
        <f>COUNTIF($H$3:$H$33,"DD2")</f>
        <v>0</v>
      </c>
      <c r="I37" s="54">
        <f>COUNTIF($I$3:$I$33,"DD2")</f>
        <v>2</v>
      </c>
      <c r="J37" s="54">
        <f>COUNTIF($J$3:$J$33,"DD2")</f>
        <v>3</v>
      </c>
      <c r="K37" s="54">
        <f>COUNTIF($K$3:$K$33,"DD2")</f>
        <v>1</v>
      </c>
      <c r="L37" s="54">
        <f>COUNTIF($L$3:$L$33,"DD2")</f>
        <v>4</v>
      </c>
      <c r="M37" s="54">
        <f>COUNTIF($M$3:$M$33,"DD2")</f>
        <v>0</v>
      </c>
      <c r="N37" s="54">
        <f>COUNTIF($N$3:$N$33,"DD2")</f>
        <v>0</v>
      </c>
      <c r="O37" s="25"/>
      <c r="P37"/>
      <c r="Q37"/>
    </row>
    <row r="38" spans="1:17" s="36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2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1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/>
      <c r="Q38"/>
    </row>
    <row r="39" spans="1:17" s="36" customFormat="1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1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1</v>
      </c>
      <c r="N39" s="54">
        <f>COUNTIF($N$3:$N$33,"DD")</f>
        <v>4</v>
      </c>
      <c r="O39" s="25"/>
      <c r="P39"/>
      <c r="Q39"/>
    </row>
    <row r="40" spans="1:17" s="36" customFormat="1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/>
      <c r="Q40"/>
    </row>
    <row r="41" spans="1:17" s="36" customFormat="1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/>
      <c r="Q41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1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2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3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6" customFormat="1" x14ac:dyDescent="0.2">
      <c r="A46" s="39" t="s">
        <v>41</v>
      </c>
      <c r="B46" s="76"/>
      <c r="C46" s="54">
        <f>COUNTIF($C$3:$C$33,"V75")</f>
        <v>2</v>
      </c>
      <c r="D46" s="54">
        <f>COUNTIF($D$3:$D$33,"V75")</f>
        <v>0</v>
      </c>
      <c r="E46" s="54">
        <f>COUNTIF($E$3:$E$33,"V75")</f>
        <v>1</v>
      </c>
      <c r="F46" s="54">
        <f>COUNTIF($F$3:$F$33,"V75")</f>
        <v>0</v>
      </c>
      <c r="G46" s="54">
        <f>COUNTIF($G$3:$G$33,"V75")</f>
        <v>0</v>
      </c>
      <c r="H46" s="54">
        <f>COUNTIF($H$3:$H$33,"V75")</f>
        <v>0</v>
      </c>
      <c r="I46" s="54">
        <f>COUNTIF($I$3:$I$33,"V75")</f>
        <v>0</v>
      </c>
      <c r="J46" s="54">
        <f>COUNTIF($J$3:$J$33,"V75")</f>
        <v>0</v>
      </c>
      <c r="K46" s="54">
        <f>COUNTIF($K$3:$K$33,"V75")</f>
        <v>1</v>
      </c>
      <c r="L46" s="54">
        <f>COUNTIF($L$3:$L$33,"V75")</f>
        <v>0</v>
      </c>
      <c r="M46" s="54">
        <f>COUNTIF($M$3:$M$33,"V75")</f>
        <v>0</v>
      </c>
      <c r="N46" s="54">
        <f>COUNTIF($N$3:$N$33,"V75")</f>
        <v>0</v>
      </c>
      <c r="O46" s="25"/>
      <c r="P46"/>
      <c r="Q46"/>
    </row>
    <row r="47" spans="1:17" s="36" customFormat="1" x14ac:dyDescent="0.2">
      <c r="A47" s="30"/>
      <c r="B47" s="55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/>
      <c r="Q47"/>
    </row>
    <row r="48" spans="1:17" s="47" customFormat="1" ht="12.75" customHeight="1" x14ac:dyDescent="0.2">
      <c r="A48" s="30" t="s">
        <v>40</v>
      </c>
      <c r="B48" s="55"/>
      <c r="C48" s="24">
        <f>COUNTA(C7,C14,C21,C28)</f>
        <v>1</v>
      </c>
      <c r="D48" s="24">
        <f t="shared" ref="D48:N48" si="2">COUNTA(D7,D14,D21,D28)</f>
        <v>0</v>
      </c>
      <c r="E48" s="24">
        <f t="shared" si="2"/>
        <v>0</v>
      </c>
      <c r="F48" s="24">
        <f t="shared" si="2"/>
        <v>0</v>
      </c>
      <c r="G48" s="24">
        <f t="shared" si="2"/>
        <v>0</v>
      </c>
      <c r="H48" s="24">
        <f t="shared" si="2"/>
        <v>0</v>
      </c>
      <c r="I48" s="24">
        <f t="shared" si="2"/>
        <v>3</v>
      </c>
      <c r="J48" s="24">
        <f t="shared" si="2"/>
        <v>0</v>
      </c>
      <c r="K48" s="24">
        <f t="shared" si="2"/>
        <v>0</v>
      </c>
      <c r="L48" s="24">
        <f t="shared" si="2"/>
        <v>0</v>
      </c>
      <c r="M48" s="24">
        <f t="shared" si="2"/>
        <v>1</v>
      </c>
      <c r="N48" s="24">
        <f t="shared" si="2"/>
        <v>0</v>
      </c>
      <c r="O48" s="49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 activeCell="G32" sqref="G32"/>
    </sheetView>
  </sheetViews>
  <sheetFormatPr baseColWidth="10" defaultColWidth="9.140625" defaultRowHeight="12.75" x14ac:dyDescent="0.2"/>
  <cols>
    <col min="1" max="1" width="8.7109375" style="31" customWidth="1"/>
    <col min="2" max="2" width="7.7109375" style="61" customWidth="1"/>
    <col min="3" max="9" width="7.7109375" style="22" customWidth="1"/>
    <col min="10" max="10" width="8.5703125" style="22" customWidth="1"/>
    <col min="11" max="12" width="7.7109375" style="22" customWidth="1"/>
    <col min="13" max="13" width="7.7109375" style="17" customWidth="1"/>
    <col min="14" max="14" width="7.7109375" style="22" customWidth="1"/>
    <col min="15" max="15" width="11.42578125" customWidth="1"/>
  </cols>
  <sheetData>
    <row r="1" spans="1:15" x14ac:dyDescent="0.2">
      <c r="A1" s="31" t="s">
        <v>11</v>
      </c>
    </row>
    <row r="2" spans="1:15" s="2" customFormat="1" x14ac:dyDescent="0.2">
      <c r="A2" s="31"/>
      <c r="B2" s="62"/>
      <c r="C2" s="19" t="s">
        <v>1</v>
      </c>
      <c r="D2" s="19" t="s">
        <v>20</v>
      </c>
      <c r="E2" s="19" t="s">
        <v>21</v>
      </c>
      <c r="F2" s="19" t="s">
        <v>22</v>
      </c>
      <c r="G2" s="19" t="s">
        <v>28</v>
      </c>
      <c r="H2" s="19" t="s">
        <v>2</v>
      </c>
      <c r="I2" s="19" t="s">
        <v>27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5</v>
      </c>
    </row>
    <row r="3" spans="1:15" s="18" customFormat="1" x14ac:dyDescent="0.2">
      <c r="A3" s="79" t="str">
        <f t="shared" ref="A3:A32" si="0">TEXT(B3,"dddd")</f>
        <v>lørdag</v>
      </c>
      <c r="B3" s="91">
        <f>Mai!B33+1</f>
        <v>41426</v>
      </c>
      <c r="C3" s="37"/>
      <c r="D3" s="37"/>
      <c r="E3" s="37"/>
      <c r="F3" s="37"/>
      <c r="G3" s="37"/>
      <c r="H3" s="37" t="s">
        <v>41</v>
      </c>
      <c r="I3" s="37" t="s">
        <v>56</v>
      </c>
      <c r="J3" s="37"/>
      <c r="K3" s="37"/>
      <c r="L3" s="37"/>
      <c r="M3" s="37"/>
      <c r="N3" s="37"/>
      <c r="O3" s="38"/>
    </row>
    <row r="4" spans="1:15" s="85" customFormat="1" x14ac:dyDescent="0.2">
      <c r="A4" s="82" t="str">
        <f t="shared" si="0"/>
        <v>søndag</v>
      </c>
      <c r="B4" s="90">
        <f>B3+1</f>
        <v>41427</v>
      </c>
      <c r="C4" s="88"/>
      <c r="D4" s="86"/>
      <c r="E4" s="88"/>
      <c r="F4" s="88"/>
      <c r="G4" s="88" t="s">
        <v>53</v>
      </c>
      <c r="H4" s="88"/>
      <c r="I4" s="88"/>
      <c r="J4" s="88"/>
      <c r="K4" s="88"/>
      <c r="L4" s="88"/>
      <c r="M4" s="88"/>
      <c r="N4" s="88"/>
      <c r="O4" s="86"/>
    </row>
    <row r="5" spans="1:15" s="18" customFormat="1" x14ac:dyDescent="0.2">
      <c r="A5" s="79" t="str">
        <f t="shared" si="0"/>
        <v>mandag</v>
      </c>
      <c r="B5" s="91">
        <f t="shared" ref="B5:B32" si="1">B4+1</f>
        <v>41428</v>
      </c>
      <c r="C5" s="37"/>
      <c r="D5" s="37"/>
      <c r="E5" s="37"/>
      <c r="F5" s="37"/>
      <c r="G5" s="37"/>
      <c r="H5" s="37"/>
      <c r="I5" s="37"/>
      <c r="J5" s="37"/>
      <c r="K5" s="37"/>
      <c r="L5" s="37" t="s">
        <v>53</v>
      </c>
      <c r="M5" s="37" t="s">
        <v>52</v>
      </c>
      <c r="N5" s="37"/>
      <c r="O5" s="38"/>
    </row>
    <row r="6" spans="1:15" s="38" customFormat="1" x14ac:dyDescent="0.2">
      <c r="A6" s="81" t="str">
        <f t="shared" si="0"/>
        <v>tirsdag</v>
      </c>
      <c r="B6" s="91">
        <f t="shared" si="1"/>
        <v>41429</v>
      </c>
      <c r="C6" s="37" t="s">
        <v>52</v>
      </c>
      <c r="D6" s="37"/>
      <c r="E6" s="37"/>
      <c r="F6" s="37"/>
      <c r="G6" s="37"/>
      <c r="H6" s="37"/>
      <c r="I6" s="37"/>
      <c r="J6" s="37" t="s">
        <v>53</v>
      </c>
      <c r="K6" s="37"/>
      <c r="L6" s="37"/>
      <c r="M6" s="37"/>
      <c r="N6" s="37"/>
    </row>
    <row r="7" spans="1:15" s="18" customFormat="1" x14ac:dyDescent="0.2">
      <c r="A7" s="79" t="str">
        <f t="shared" si="0"/>
        <v>onsdag</v>
      </c>
      <c r="B7" s="91">
        <f t="shared" si="1"/>
        <v>41430</v>
      </c>
      <c r="C7" s="37" t="s">
        <v>72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8"/>
    </row>
    <row r="8" spans="1:15" s="38" customFormat="1" x14ac:dyDescent="0.2">
      <c r="A8" s="79" t="str">
        <f t="shared" si="0"/>
        <v>torsdag</v>
      </c>
      <c r="B8" s="91">
        <f t="shared" si="1"/>
        <v>41431</v>
      </c>
      <c r="C8" s="37"/>
      <c r="D8" s="37"/>
      <c r="E8" s="37"/>
      <c r="F8" s="37" t="s">
        <v>53</v>
      </c>
      <c r="G8" s="37"/>
      <c r="H8" s="37"/>
      <c r="I8" s="37"/>
      <c r="J8" s="37"/>
      <c r="K8" s="37"/>
      <c r="L8" s="37" t="s">
        <v>52</v>
      </c>
      <c r="M8" s="37"/>
      <c r="N8" s="37"/>
    </row>
    <row r="9" spans="1:15" s="18" customFormat="1" x14ac:dyDescent="0.2">
      <c r="A9" s="79" t="str">
        <f t="shared" si="0"/>
        <v>fredag</v>
      </c>
      <c r="B9" s="91">
        <f t="shared" si="1"/>
        <v>41432</v>
      </c>
      <c r="C9" s="37"/>
      <c r="D9" s="37"/>
      <c r="E9" s="37" t="s">
        <v>77</v>
      </c>
      <c r="F9" s="37"/>
      <c r="G9" s="37"/>
      <c r="H9" s="37"/>
      <c r="I9" s="37"/>
      <c r="J9" s="37"/>
      <c r="K9" s="37"/>
      <c r="L9" s="37"/>
      <c r="M9" s="37"/>
      <c r="N9" s="37"/>
      <c r="O9" s="38"/>
    </row>
    <row r="10" spans="1:15" s="18" customFormat="1" x14ac:dyDescent="0.2">
      <c r="A10" s="79" t="str">
        <f t="shared" si="0"/>
        <v>lørdag</v>
      </c>
      <c r="B10" s="91">
        <f t="shared" si="1"/>
        <v>41433</v>
      </c>
      <c r="C10" s="37"/>
      <c r="D10" s="37"/>
      <c r="E10" s="37"/>
      <c r="F10" s="37"/>
      <c r="G10" s="37"/>
      <c r="H10" s="37"/>
      <c r="I10" s="37"/>
      <c r="J10" s="37"/>
      <c r="K10" s="37" t="s">
        <v>41</v>
      </c>
      <c r="L10" s="37"/>
      <c r="M10" s="37"/>
      <c r="N10" s="37" t="s">
        <v>73</v>
      </c>
    </row>
    <row r="11" spans="1:15" s="85" customFormat="1" x14ac:dyDescent="0.2">
      <c r="A11" s="82" t="str">
        <f t="shared" si="0"/>
        <v>søndag</v>
      </c>
      <c r="B11" s="90">
        <f t="shared" si="1"/>
        <v>41434</v>
      </c>
      <c r="C11" s="88"/>
      <c r="D11" s="88"/>
      <c r="E11" s="88"/>
      <c r="F11" s="88"/>
      <c r="G11" s="88"/>
      <c r="H11" s="88"/>
      <c r="I11" s="88" t="s">
        <v>53</v>
      </c>
      <c r="J11" s="88"/>
      <c r="K11" s="88"/>
      <c r="L11" s="88"/>
      <c r="M11" s="88" t="s">
        <v>59</v>
      </c>
      <c r="N11" s="88"/>
      <c r="O11" s="86" t="s">
        <v>66</v>
      </c>
    </row>
    <row r="12" spans="1:15" s="18" customFormat="1" x14ac:dyDescent="0.2">
      <c r="A12" s="79" t="str">
        <f t="shared" si="0"/>
        <v>mandag</v>
      </c>
      <c r="B12" s="91">
        <f t="shared" si="1"/>
        <v>41435</v>
      </c>
      <c r="C12" s="37"/>
      <c r="D12" s="37" t="s">
        <v>53</v>
      </c>
      <c r="E12" s="37"/>
      <c r="F12" s="37"/>
      <c r="G12" s="37" t="s">
        <v>52</v>
      </c>
      <c r="H12" s="37"/>
      <c r="I12" s="37"/>
      <c r="J12" s="37"/>
      <c r="K12" s="37"/>
      <c r="L12" s="37"/>
      <c r="M12" s="37"/>
      <c r="N12" s="37"/>
      <c r="O12" s="38"/>
    </row>
    <row r="13" spans="1:15" s="38" customFormat="1" x14ac:dyDescent="0.2">
      <c r="A13" s="81" t="str">
        <f t="shared" si="0"/>
        <v>tirsdag</v>
      </c>
      <c r="B13" s="91">
        <f t="shared" si="1"/>
        <v>41436</v>
      </c>
      <c r="C13" s="37" t="s">
        <v>52</v>
      </c>
      <c r="D13" s="37"/>
      <c r="E13" s="37"/>
      <c r="F13" s="37"/>
      <c r="G13" s="37"/>
      <c r="H13" s="37"/>
      <c r="I13" s="37"/>
      <c r="J13" s="37" t="s">
        <v>53</v>
      </c>
      <c r="K13" s="37"/>
      <c r="L13" s="37"/>
      <c r="M13" s="37"/>
      <c r="N13" s="37"/>
    </row>
    <row r="14" spans="1:15" s="18" customFormat="1" x14ac:dyDescent="0.2">
      <c r="A14" s="79" t="str">
        <f t="shared" si="0"/>
        <v>onsdag</v>
      </c>
      <c r="B14" s="91">
        <f t="shared" si="1"/>
        <v>41437</v>
      </c>
      <c r="C14" s="37" t="s">
        <v>72</v>
      </c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 t="s">
        <v>52</v>
      </c>
      <c r="O14" s="38" t="s">
        <v>57</v>
      </c>
    </row>
    <row r="15" spans="1:15" s="47" customFormat="1" x14ac:dyDescent="0.2">
      <c r="A15" s="79" t="str">
        <f t="shared" si="0"/>
        <v>torsdag</v>
      </c>
      <c r="B15" s="91">
        <f t="shared" si="1"/>
        <v>41438</v>
      </c>
      <c r="C15" s="37"/>
      <c r="D15" s="37"/>
      <c r="E15" s="37"/>
      <c r="F15" s="37" t="s">
        <v>53</v>
      </c>
      <c r="G15" s="37"/>
      <c r="H15" s="37"/>
      <c r="I15" s="37"/>
      <c r="J15" s="37"/>
      <c r="K15" s="37" t="s">
        <v>52</v>
      </c>
      <c r="L15" s="37"/>
      <c r="M15" s="37"/>
      <c r="N15" s="37"/>
    </row>
    <row r="16" spans="1:15" s="18" customFormat="1" x14ac:dyDescent="0.2">
      <c r="A16" s="79" t="str">
        <f t="shared" si="0"/>
        <v>fredag</v>
      </c>
      <c r="B16" s="91">
        <f t="shared" si="1"/>
        <v>41439</v>
      </c>
      <c r="C16" s="37"/>
      <c r="D16" s="37"/>
      <c r="E16" s="37"/>
      <c r="F16" s="37"/>
      <c r="G16" s="37"/>
      <c r="H16" s="37" t="s">
        <v>77</v>
      </c>
      <c r="I16" s="37"/>
      <c r="J16" s="37"/>
      <c r="K16" s="37"/>
      <c r="L16" s="37" t="s">
        <v>59</v>
      </c>
      <c r="M16" s="37"/>
      <c r="N16" s="37"/>
      <c r="O16" s="38" t="s">
        <v>64</v>
      </c>
    </row>
    <row r="17" spans="1:15" s="18" customFormat="1" x14ac:dyDescent="0.2">
      <c r="A17" s="79" t="str">
        <f t="shared" si="0"/>
        <v>lørdag</v>
      </c>
      <c r="B17" s="91">
        <f t="shared" si="1"/>
        <v>41440</v>
      </c>
      <c r="C17" s="37"/>
      <c r="D17" s="37"/>
      <c r="E17" s="37"/>
      <c r="F17" s="37"/>
      <c r="G17" s="37"/>
      <c r="H17" s="37"/>
      <c r="I17" s="37"/>
      <c r="J17" s="37"/>
      <c r="K17" s="37"/>
      <c r="L17" s="37" t="s">
        <v>41</v>
      </c>
      <c r="M17" s="37"/>
      <c r="N17" s="37"/>
      <c r="O17" s="38"/>
    </row>
    <row r="18" spans="1:15" s="85" customFormat="1" x14ac:dyDescent="0.2">
      <c r="A18" s="82" t="str">
        <f t="shared" si="0"/>
        <v>søndag</v>
      </c>
      <c r="B18" s="90">
        <f t="shared" si="1"/>
        <v>41441</v>
      </c>
      <c r="C18" s="88"/>
      <c r="D18" s="88"/>
      <c r="E18" s="88"/>
      <c r="F18" s="88"/>
      <c r="G18" s="88"/>
      <c r="H18" s="88"/>
      <c r="I18" s="88"/>
      <c r="J18" s="88"/>
      <c r="K18" s="88"/>
      <c r="L18" s="88" t="s">
        <v>53</v>
      </c>
      <c r="M18" s="88" t="s">
        <v>59</v>
      </c>
      <c r="N18" s="88"/>
      <c r="O18" s="86"/>
    </row>
    <row r="19" spans="1:15" s="18" customFormat="1" x14ac:dyDescent="0.2">
      <c r="A19" s="79" t="str">
        <f t="shared" si="0"/>
        <v>mandag</v>
      </c>
      <c r="B19" s="91">
        <f t="shared" si="1"/>
        <v>41442</v>
      </c>
      <c r="C19" s="37"/>
      <c r="D19" s="37"/>
      <c r="E19" s="37"/>
      <c r="F19" s="37" t="s">
        <v>53</v>
      </c>
      <c r="G19" s="37"/>
      <c r="H19" s="37"/>
      <c r="I19" s="37" t="s">
        <v>52</v>
      </c>
      <c r="J19" s="37"/>
      <c r="K19" s="37"/>
      <c r="L19" s="37"/>
      <c r="M19" s="37"/>
      <c r="N19" s="37"/>
    </row>
    <row r="20" spans="1:15" s="38" customFormat="1" x14ac:dyDescent="0.2">
      <c r="A20" s="81" t="str">
        <f t="shared" si="0"/>
        <v>tirsdag</v>
      </c>
      <c r="B20" s="91">
        <f t="shared" si="1"/>
        <v>41443</v>
      </c>
      <c r="C20" s="37" t="s">
        <v>52</v>
      </c>
      <c r="D20" s="37"/>
      <c r="E20" s="37"/>
      <c r="F20" s="37"/>
      <c r="G20" s="37"/>
      <c r="H20" s="37"/>
      <c r="I20" s="37"/>
      <c r="J20" s="37" t="s">
        <v>53</v>
      </c>
      <c r="K20" s="37"/>
      <c r="L20" s="37"/>
      <c r="M20" s="37"/>
      <c r="N20" s="37"/>
    </row>
    <row r="21" spans="1:15" s="18" customFormat="1" x14ac:dyDescent="0.2">
      <c r="A21" s="79" t="str">
        <f t="shared" si="0"/>
        <v>onsdag</v>
      </c>
      <c r="B21" s="91">
        <f t="shared" si="1"/>
        <v>41444</v>
      </c>
      <c r="C21" s="37" t="s">
        <v>72</v>
      </c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8"/>
    </row>
    <row r="22" spans="1:15" s="38" customFormat="1" x14ac:dyDescent="0.2">
      <c r="A22" s="79" t="str">
        <f t="shared" si="0"/>
        <v>torsdag</v>
      </c>
      <c r="B22" s="91">
        <f t="shared" si="1"/>
        <v>41445</v>
      </c>
      <c r="C22" s="37"/>
      <c r="D22" s="37"/>
      <c r="E22" s="37"/>
      <c r="F22" s="37"/>
      <c r="G22" s="37" t="s">
        <v>52</v>
      </c>
      <c r="H22" s="37"/>
      <c r="I22" s="37"/>
      <c r="J22" s="37"/>
      <c r="K22" s="37" t="s">
        <v>60</v>
      </c>
      <c r="L22" s="37"/>
      <c r="M22" s="37"/>
      <c r="N22" s="37" t="s">
        <v>56</v>
      </c>
    </row>
    <row r="23" spans="1:15" s="18" customFormat="1" x14ac:dyDescent="0.2">
      <c r="A23" s="79" t="str">
        <f t="shared" si="0"/>
        <v>fredag</v>
      </c>
      <c r="B23" s="91">
        <f t="shared" si="1"/>
        <v>41446</v>
      </c>
      <c r="C23" s="37"/>
      <c r="D23" s="37"/>
      <c r="E23" s="37" t="s">
        <v>77</v>
      </c>
      <c r="F23" s="37"/>
      <c r="G23" s="37"/>
      <c r="H23" s="37"/>
      <c r="I23" s="37"/>
      <c r="J23" s="37"/>
      <c r="K23" s="37"/>
      <c r="L23" s="37"/>
      <c r="M23" s="37"/>
      <c r="N23" s="37"/>
      <c r="O23" s="38"/>
    </row>
    <row r="24" spans="1:15" s="18" customFormat="1" x14ac:dyDescent="0.2">
      <c r="A24" s="79" t="str">
        <f t="shared" si="0"/>
        <v>lørdag</v>
      </c>
      <c r="B24" s="91">
        <f t="shared" si="1"/>
        <v>41447</v>
      </c>
      <c r="C24" s="37"/>
      <c r="D24" s="37" t="s">
        <v>41</v>
      </c>
      <c r="E24" s="37"/>
      <c r="F24" s="37"/>
      <c r="G24" s="37"/>
      <c r="H24" s="37"/>
      <c r="I24" s="37"/>
      <c r="J24" s="37"/>
      <c r="K24" s="37"/>
      <c r="L24" s="37"/>
      <c r="M24" s="37" t="s">
        <v>73</v>
      </c>
      <c r="N24" s="37"/>
      <c r="O24" s="38"/>
    </row>
    <row r="25" spans="1:15" s="85" customFormat="1" x14ac:dyDescent="0.2">
      <c r="A25" s="82" t="str">
        <f t="shared" si="0"/>
        <v>søndag</v>
      </c>
      <c r="B25" s="90">
        <f t="shared" si="1"/>
        <v>41448</v>
      </c>
      <c r="C25" s="88"/>
      <c r="D25" s="88"/>
      <c r="E25" s="88"/>
      <c r="F25" s="88"/>
      <c r="G25" s="88"/>
      <c r="H25" s="88" t="s">
        <v>53</v>
      </c>
      <c r="I25" s="88"/>
      <c r="J25" s="88"/>
      <c r="K25" s="88"/>
      <c r="L25" s="88"/>
      <c r="M25" s="88"/>
      <c r="N25" s="88"/>
      <c r="O25" s="86"/>
    </row>
    <row r="26" spans="1:15" s="18" customFormat="1" x14ac:dyDescent="0.2">
      <c r="A26" s="79" t="str">
        <f t="shared" si="0"/>
        <v>mandag</v>
      </c>
      <c r="B26" s="91">
        <f t="shared" si="1"/>
        <v>41449</v>
      </c>
      <c r="C26" s="37"/>
      <c r="D26" s="37"/>
      <c r="E26" s="37"/>
      <c r="F26" s="37"/>
      <c r="G26" s="37"/>
      <c r="H26" s="37"/>
      <c r="I26" s="37" t="s">
        <v>52</v>
      </c>
      <c r="J26" s="37"/>
      <c r="K26" s="37"/>
      <c r="L26" s="37" t="s">
        <v>53</v>
      </c>
      <c r="M26" s="37"/>
      <c r="N26" s="37"/>
      <c r="O26" s="38"/>
    </row>
    <row r="27" spans="1:15" s="38" customFormat="1" x14ac:dyDescent="0.2">
      <c r="A27" s="81" t="str">
        <f t="shared" si="0"/>
        <v>tirsdag</v>
      </c>
      <c r="B27" s="91">
        <f t="shared" si="1"/>
        <v>41450</v>
      </c>
      <c r="C27" s="37" t="s">
        <v>52</v>
      </c>
      <c r="D27" s="37"/>
      <c r="E27" s="37"/>
      <c r="F27" s="37"/>
      <c r="G27" s="37" t="s">
        <v>53</v>
      </c>
      <c r="H27" s="37"/>
      <c r="I27" s="37"/>
      <c r="J27" s="37"/>
      <c r="K27" s="37"/>
      <c r="L27" s="37"/>
      <c r="M27" s="37"/>
      <c r="N27" s="37"/>
    </row>
    <row r="28" spans="1:15" s="18" customFormat="1" x14ac:dyDescent="0.2">
      <c r="A28" s="79" t="str">
        <f t="shared" si="0"/>
        <v>onsdag</v>
      </c>
      <c r="B28" s="91">
        <f t="shared" si="1"/>
        <v>41451</v>
      </c>
      <c r="C28" s="37" t="s">
        <v>72</v>
      </c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8"/>
    </row>
    <row r="29" spans="1:15" s="18" customFormat="1" x14ac:dyDescent="0.2">
      <c r="A29" s="79" t="str">
        <f t="shared" si="0"/>
        <v>torsdag</v>
      </c>
      <c r="B29" s="91">
        <f t="shared" si="1"/>
        <v>41452</v>
      </c>
      <c r="C29" s="37"/>
      <c r="D29" s="37"/>
      <c r="E29" s="37"/>
      <c r="F29" s="37" t="s">
        <v>60</v>
      </c>
      <c r="G29" s="37"/>
      <c r="H29" s="37"/>
      <c r="I29" s="37"/>
      <c r="J29" s="37"/>
      <c r="K29" s="37" t="s">
        <v>52</v>
      </c>
      <c r="L29" s="37"/>
      <c r="M29" s="37"/>
      <c r="N29" s="37" t="s">
        <v>56</v>
      </c>
      <c r="O29" s="38"/>
    </row>
    <row r="30" spans="1:15" s="18" customFormat="1" x14ac:dyDescent="0.2">
      <c r="A30" s="79" t="str">
        <f t="shared" si="0"/>
        <v>fredag</v>
      </c>
      <c r="B30" s="91">
        <f t="shared" si="1"/>
        <v>41453</v>
      </c>
      <c r="C30" s="37"/>
      <c r="D30" s="37"/>
      <c r="E30" s="37"/>
      <c r="F30" s="37"/>
      <c r="G30" s="37"/>
      <c r="H30" s="37"/>
      <c r="I30" s="37"/>
      <c r="J30" s="37" t="s">
        <v>77</v>
      </c>
      <c r="K30" s="37"/>
      <c r="L30" s="37"/>
      <c r="M30" s="37"/>
      <c r="N30" s="37"/>
      <c r="O30" s="38"/>
    </row>
    <row r="31" spans="1:15" s="38" customFormat="1" x14ac:dyDescent="0.2">
      <c r="A31" s="79" t="str">
        <f t="shared" si="0"/>
        <v>lørdag</v>
      </c>
      <c r="B31" s="91">
        <f t="shared" si="1"/>
        <v>41454</v>
      </c>
      <c r="C31" s="37"/>
      <c r="D31" s="37"/>
      <c r="E31" s="37"/>
      <c r="F31" s="37"/>
      <c r="G31" s="37"/>
      <c r="H31" s="37"/>
      <c r="I31" s="37"/>
      <c r="J31" s="37" t="s">
        <v>41</v>
      </c>
      <c r="K31" s="37"/>
      <c r="L31" s="37"/>
      <c r="M31" s="37"/>
      <c r="N31" s="37"/>
    </row>
    <row r="32" spans="1:15" s="85" customFormat="1" x14ac:dyDescent="0.2">
      <c r="A32" s="82" t="str">
        <f t="shared" si="0"/>
        <v>søndag</v>
      </c>
      <c r="B32" s="90">
        <f t="shared" si="1"/>
        <v>41455</v>
      </c>
      <c r="C32" s="88"/>
      <c r="D32" s="88"/>
      <c r="E32" s="88"/>
      <c r="F32" s="88"/>
      <c r="G32" s="88"/>
      <c r="H32" s="88"/>
      <c r="I32" s="88"/>
      <c r="J32" s="88" t="s">
        <v>59</v>
      </c>
      <c r="K32" s="88"/>
      <c r="L32" s="103" t="s">
        <v>53</v>
      </c>
      <c r="M32" s="88"/>
      <c r="N32" s="88"/>
      <c r="O32" s="86"/>
    </row>
    <row r="33" spans="1:17" s="8" customFormat="1" ht="18" customHeight="1" x14ac:dyDescent="0.2">
      <c r="A33" s="30"/>
      <c r="B33" s="55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</row>
    <row r="34" spans="1:17" s="47" customFormat="1" ht="18" customHeight="1" x14ac:dyDescent="0.2">
      <c r="A34" s="30" t="s">
        <v>6</v>
      </c>
      <c r="B34" s="55"/>
      <c r="C34" s="29">
        <f>COUNTA($C$3:$C$33)</f>
        <v>8</v>
      </c>
      <c r="D34" s="29">
        <f>COUNTA($D$3:$D$33)</f>
        <v>2</v>
      </c>
      <c r="E34" s="29">
        <f>COUNTA($E$3:$E$33)</f>
        <v>2</v>
      </c>
      <c r="F34" s="29">
        <f>COUNTA($F$3:$F$33)</f>
        <v>4</v>
      </c>
      <c r="G34" s="29">
        <f>COUNTA($G$3:$G$33)</f>
        <v>4</v>
      </c>
      <c r="H34" s="29">
        <f>COUNTA($H$3:$H$33)</f>
        <v>3</v>
      </c>
      <c r="I34" s="29">
        <f>COUNTA($I$3:$I$33)</f>
        <v>4</v>
      </c>
      <c r="J34" s="29">
        <f>COUNTA($J$3:$J$33)</f>
        <v>6</v>
      </c>
      <c r="K34" s="29">
        <f>COUNTA($K$3:$K$33)</f>
        <v>4</v>
      </c>
      <c r="L34" s="29">
        <f>COUNTA($L$3:$L$33)</f>
        <v>7</v>
      </c>
      <c r="M34" s="29">
        <f>COUNTA($M$3:$M$33)</f>
        <v>4</v>
      </c>
      <c r="N34" s="29">
        <f>COUNTA($N$3:$N$33)</f>
        <v>4</v>
      </c>
      <c r="O34" s="49"/>
      <c r="P34" s="1"/>
      <c r="Q34" s="1"/>
    </row>
    <row r="35" spans="1:17" s="36" customFormat="1" x14ac:dyDescent="0.2">
      <c r="A35" s="39" t="s">
        <v>32</v>
      </c>
      <c r="B35" s="76"/>
      <c r="C35" s="54">
        <f>COUNTIF($C$3:$C$33,"L")</f>
        <v>4</v>
      </c>
      <c r="D35" s="54">
        <f>COUNTIF($D$3:$D$33,"L")</f>
        <v>0</v>
      </c>
      <c r="E35" s="54">
        <f>COUNTIF($E$3:$E$33,"L")</f>
        <v>0</v>
      </c>
      <c r="F35" s="54">
        <f>COUNTIF($F$3:$F$33,"L")</f>
        <v>0</v>
      </c>
      <c r="G35" s="54">
        <f>COUNTIF($G$3:$G$33,"L")</f>
        <v>2</v>
      </c>
      <c r="H35" s="54">
        <f>COUNTIF($H$3:$H$33,"L")</f>
        <v>0</v>
      </c>
      <c r="I35" s="54">
        <f>COUNTIF($I$3:$I$33,"L")</f>
        <v>2</v>
      </c>
      <c r="J35" s="54">
        <f>COUNTIF($J$3:$J$33,"L")</f>
        <v>0</v>
      </c>
      <c r="K35" s="54">
        <f>COUNTIF($K$3:$K$33,"L")</f>
        <v>2</v>
      </c>
      <c r="L35" s="54">
        <f>COUNTIF($L$3:$L$33,"L")</f>
        <v>1</v>
      </c>
      <c r="M35" s="54">
        <f>COUNTIF($M$3:$M$33,"L")</f>
        <v>1</v>
      </c>
      <c r="N35" s="54">
        <f>COUNTIF($N$3:$N$33,"L")</f>
        <v>1</v>
      </c>
      <c r="O35" s="25"/>
      <c r="P35"/>
      <c r="Q35"/>
    </row>
    <row r="36" spans="1:17" s="36" customFormat="1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1</v>
      </c>
      <c r="K36" s="54">
        <f>COUNTIF($K$3:$K$33,"E")</f>
        <v>0</v>
      </c>
      <c r="L36" s="54">
        <f>COUNTIF($L$3:$L$33,"E")</f>
        <v>1</v>
      </c>
      <c r="M36" s="54">
        <f>COUNTIF($M$3:$M$33,"E")</f>
        <v>2</v>
      </c>
      <c r="N36" s="54">
        <f>COUNTIF($N$3:$N$33,"E")</f>
        <v>0</v>
      </c>
      <c r="O36" s="25"/>
      <c r="P36"/>
      <c r="Q36"/>
    </row>
    <row r="37" spans="1:17" s="36" customFormat="1" x14ac:dyDescent="0.2">
      <c r="A37" s="78" t="s">
        <v>45</v>
      </c>
      <c r="B37" s="76"/>
      <c r="C37" s="54">
        <f>COUNTIF($C$3:$C$33,"DD2")</f>
        <v>0</v>
      </c>
      <c r="D37" s="54">
        <f>COUNTIF($D$3:$D$33,"DD2")</f>
        <v>1</v>
      </c>
      <c r="E37" s="54">
        <f>COUNTIF($E$3:$E$33,"DD2")</f>
        <v>0</v>
      </c>
      <c r="F37" s="54">
        <f>COUNTIF($F$3:$F$33,"DD2")</f>
        <v>3</v>
      </c>
      <c r="G37" s="54">
        <f>COUNTIF($G$3:$G$33,"DD2")</f>
        <v>2</v>
      </c>
      <c r="H37" s="54">
        <f>COUNTIF($H$3:$H$33,"DD2")</f>
        <v>1</v>
      </c>
      <c r="I37" s="54">
        <f>COUNTIF($I$3:$I$33,"DD2")</f>
        <v>1</v>
      </c>
      <c r="J37" s="54">
        <f>COUNTIF($J$3:$J$33,"DD2")</f>
        <v>3</v>
      </c>
      <c r="K37" s="54">
        <f>COUNTIF($K$3:$K$33,"DD2")</f>
        <v>0</v>
      </c>
      <c r="L37" s="54">
        <f>COUNTIF($L$3:$L$33,"DD2")</f>
        <v>4</v>
      </c>
      <c r="M37" s="54">
        <f>COUNTIF($M$3:$M$33,"DD2")</f>
        <v>0</v>
      </c>
      <c r="N37" s="54">
        <f>COUNTIF($N$3:$N$33,"DD2")</f>
        <v>0</v>
      </c>
      <c r="O37" s="25"/>
      <c r="P37"/>
      <c r="Q37"/>
    </row>
    <row r="38" spans="1:17" s="36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1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1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/>
      <c r="Q38"/>
    </row>
    <row r="39" spans="1:17" s="36" customFormat="1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1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2</v>
      </c>
      <c r="O39" s="25"/>
      <c r="P39"/>
      <c r="Q39"/>
    </row>
    <row r="40" spans="1:17" s="36" customFormat="1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/>
      <c r="Q40"/>
    </row>
    <row r="41" spans="1:17" s="36" customFormat="1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/>
      <c r="Q41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1</v>
      </c>
      <c r="I43" s="54">
        <f>COUNTIF($I$3:$I$33,"V65-F")+COUNTIF($I$3:$I$33,"V65/V5")</f>
        <v>0</v>
      </c>
      <c r="J43" s="54">
        <f>COUNTIF($J$3:$J$33,"V65-F")+COUNTIF($J$3:$J$33,"V65/V5")</f>
        <v>1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1</v>
      </c>
      <c r="N44" s="54">
        <f>COUNTIF($N$3:$N$33,"V65-L")+COUNTIF($N$3:$N$33,"V65/V5")</f>
        <v>1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6" customFormat="1" x14ac:dyDescent="0.2">
      <c r="A46" s="39" t="s">
        <v>41</v>
      </c>
      <c r="B46" s="76"/>
      <c r="C46" s="54">
        <f>COUNTIF($C$3:$C$33,"V75")</f>
        <v>0</v>
      </c>
      <c r="D46" s="54">
        <f>COUNTIF($D$3:$D$33,"V75")</f>
        <v>1</v>
      </c>
      <c r="E46" s="54">
        <f>COUNTIF($E$3:$E$33,"V75")</f>
        <v>0</v>
      </c>
      <c r="F46" s="54">
        <f>COUNTIF($F$3:$F$33,"V75")</f>
        <v>0</v>
      </c>
      <c r="G46" s="54">
        <f>COUNTIF($G$3:$G$33,"V75")</f>
        <v>0</v>
      </c>
      <c r="H46" s="54">
        <f>COUNTIF($H$3:$H$33,"V75")</f>
        <v>1</v>
      </c>
      <c r="I46" s="54">
        <f>COUNTIF($I$3:$I$33,"V75")</f>
        <v>0</v>
      </c>
      <c r="J46" s="54">
        <f>COUNTIF($J$3:$J$33,"V75")</f>
        <v>1</v>
      </c>
      <c r="K46" s="54">
        <f>COUNTIF($K$3:$K$33,"V75")</f>
        <v>1</v>
      </c>
      <c r="L46" s="54">
        <f>COUNTIF($L$3:$L$33,"V75")</f>
        <v>1</v>
      </c>
      <c r="M46" s="54">
        <f>COUNTIF($M$3:$M$33,"V75")</f>
        <v>0</v>
      </c>
      <c r="N46" s="54">
        <f>COUNTIF($N$3:$N$33,"V75")</f>
        <v>0</v>
      </c>
      <c r="O46" s="25"/>
      <c r="P46"/>
      <c r="Q46"/>
    </row>
    <row r="47" spans="1:17" s="36" customFormat="1" x14ac:dyDescent="0.2">
      <c r="A47" s="30"/>
      <c r="B47" s="55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/>
      <c r="Q47"/>
    </row>
    <row r="48" spans="1:17" s="47" customFormat="1" ht="12.75" customHeight="1" x14ac:dyDescent="0.2">
      <c r="A48" s="30" t="s">
        <v>40</v>
      </c>
      <c r="B48" s="55"/>
      <c r="C48" s="24">
        <f>COUNTA(C4,C11,C18,C25,C32)</f>
        <v>0</v>
      </c>
      <c r="D48" s="24">
        <f t="shared" ref="D48:N48" si="2">COUNTA(D4,D11,D18,D25,D32)</f>
        <v>0</v>
      </c>
      <c r="E48" s="24">
        <f t="shared" si="2"/>
        <v>0</v>
      </c>
      <c r="F48" s="24">
        <f t="shared" si="2"/>
        <v>0</v>
      </c>
      <c r="G48" s="24">
        <f t="shared" si="2"/>
        <v>1</v>
      </c>
      <c r="H48" s="24">
        <f t="shared" si="2"/>
        <v>1</v>
      </c>
      <c r="I48" s="24">
        <f t="shared" si="2"/>
        <v>1</v>
      </c>
      <c r="J48" s="24">
        <f t="shared" si="2"/>
        <v>1</v>
      </c>
      <c r="K48" s="24">
        <f t="shared" si="2"/>
        <v>0</v>
      </c>
      <c r="L48" s="24">
        <f t="shared" si="2"/>
        <v>2</v>
      </c>
      <c r="M48" s="24">
        <f t="shared" si="2"/>
        <v>2</v>
      </c>
      <c r="N48" s="24">
        <f t="shared" si="2"/>
        <v>0</v>
      </c>
      <c r="O48" s="49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8.7109375" style="8" customWidth="1"/>
    <col min="2" max="2" width="7.7109375" style="58" customWidth="1"/>
    <col min="3" max="4" width="7.7109375" style="17" customWidth="1"/>
    <col min="5" max="5" width="8.7109375" style="17" customWidth="1"/>
    <col min="6" max="14" width="7.7109375" style="17" customWidth="1"/>
    <col min="15" max="15" width="30.42578125" customWidth="1"/>
  </cols>
  <sheetData>
    <row r="1" spans="1:17" x14ac:dyDescent="0.2">
      <c r="A1" s="8" t="s">
        <v>12</v>
      </c>
    </row>
    <row r="2" spans="1:17" s="2" customFormat="1" x14ac:dyDescent="0.2">
      <c r="A2" s="8"/>
      <c r="B2" s="59"/>
      <c r="C2" s="19" t="s">
        <v>1</v>
      </c>
      <c r="D2" s="19" t="s">
        <v>20</v>
      </c>
      <c r="E2" s="19" t="s">
        <v>21</v>
      </c>
      <c r="F2" s="20" t="s">
        <v>22</v>
      </c>
      <c r="G2" s="19" t="s">
        <v>23</v>
      </c>
      <c r="H2" s="19" t="s">
        <v>2</v>
      </c>
      <c r="I2" s="19" t="s">
        <v>24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5</v>
      </c>
    </row>
    <row r="3" spans="1:17" s="18" customFormat="1" x14ac:dyDescent="0.2">
      <c r="A3" s="79" t="str">
        <f t="shared" ref="A3:A33" si="0">TEXT(B3,"dddd")</f>
        <v>mandag</v>
      </c>
      <c r="B3" s="91">
        <f>Juni!B32+1</f>
        <v>41456</v>
      </c>
      <c r="C3" s="37"/>
      <c r="D3" s="37" t="s">
        <v>52</v>
      </c>
      <c r="E3" s="37" t="s">
        <v>53</v>
      </c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s="38" customFormat="1" x14ac:dyDescent="0.2">
      <c r="A4" s="81" t="str">
        <f t="shared" si="0"/>
        <v>tirsdag</v>
      </c>
      <c r="B4" s="91">
        <f>B3+1</f>
        <v>41457</v>
      </c>
      <c r="C4" s="37"/>
      <c r="D4" s="37"/>
      <c r="E4" s="37"/>
      <c r="F4" s="37"/>
      <c r="G4" s="37" t="s">
        <v>53</v>
      </c>
      <c r="H4" s="37"/>
      <c r="I4" s="37" t="s">
        <v>52</v>
      </c>
      <c r="J4" s="37"/>
      <c r="K4" s="37"/>
      <c r="L4" s="37"/>
      <c r="M4" s="37"/>
      <c r="N4" s="37"/>
    </row>
    <row r="5" spans="1:17" s="18" customFormat="1" x14ac:dyDescent="0.2">
      <c r="A5" s="79" t="str">
        <f t="shared" si="0"/>
        <v>onsdag</v>
      </c>
      <c r="B5" s="91">
        <f t="shared" ref="B5:B33" si="1">B4+1</f>
        <v>41458</v>
      </c>
      <c r="C5" s="37"/>
      <c r="D5" s="37"/>
      <c r="E5" s="37"/>
      <c r="F5" s="37"/>
      <c r="G5" s="37"/>
      <c r="H5" s="37" t="s">
        <v>72</v>
      </c>
      <c r="I5" s="37"/>
      <c r="J5" s="37"/>
      <c r="K5" s="37"/>
      <c r="L5" s="37"/>
      <c r="M5" s="37"/>
      <c r="N5" s="37"/>
      <c r="O5" s="38" t="s">
        <v>61</v>
      </c>
    </row>
    <row r="6" spans="1:17" s="38" customFormat="1" x14ac:dyDescent="0.2">
      <c r="A6" s="79" t="str">
        <f t="shared" si="0"/>
        <v>torsdag</v>
      </c>
      <c r="B6" s="91">
        <f t="shared" si="1"/>
        <v>41459</v>
      </c>
      <c r="C6" s="37"/>
      <c r="D6" s="37" t="s">
        <v>52</v>
      </c>
      <c r="E6" s="34"/>
      <c r="F6" s="37"/>
      <c r="G6" s="37"/>
      <c r="H6" s="37"/>
      <c r="I6" s="37"/>
      <c r="J6" s="17"/>
      <c r="K6" s="17" t="s">
        <v>53</v>
      </c>
      <c r="L6" s="37"/>
      <c r="M6" s="37"/>
      <c r="N6" s="37"/>
    </row>
    <row r="7" spans="1:17" s="18" customFormat="1" x14ac:dyDescent="0.2">
      <c r="A7" s="79" t="str">
        <f t="shared" si="0"/>
        <v>fredag</v>
      </c>
      <c r="B7" s="91">
        <f t="shared" si="1"/>
        <v>41460</v>
      </c>
      <c r="C7" s="37"/>
      <c r="D7" s="37"/>
      <c r="E7" s="37" t="s">
        <v>77</v>
      </c>
      <c r="F7" s="37"/>
      <c r="G7" s="37"/>
      <c r="H7" s="37"/>
      <c r="I7" s="37"/>
      <c r="J7" s="37"/>
      <c r="K7" s="37"/>
      <c r="L7" s="37"/>
      <c r="M7" s="37"/>
      <c r="N7" s="37"/>
      <c r="O7" s="38"/>
    </row>
    <row r="8" spans="1:17" s="18" customFormat="1" x14ac:dyDescent="0.2">
      <c r="A8" s="79" t="str">
        <f t="shared" si="0"/>
        <v>lørdag</v>
      </c>
      <c r="B8" s="91">
        <f t="shared" si="1"/>
        <v>41461</v>
      </c>
      <c r="C8" s="37"/>
      <c r="D8" s="37"/>
      <c r="E8" s="37"/>
      <c r="F8" s="37"/>
      <c r="G8" s="37" t="s">
        <v>41</v>
      </c>
      <c r="H8" s="37"/>
      <c r="I8" s="37"/>
      <c r="J8" s="37"/>
      <c r="K8" s="37"/>
      <c r="L8" s="37"/>
      <c r="M8" s="37"/>
      <c r="N8" s="37" t="s">
        <v>73</v>
      </c>
      <c r="O8" s="38"/>
    </row>
    <row r="9" spans="1:17" s="85" customFormat="1" x14ac:dyDescent="0.2">
      <c r="A9" s="82" t="str">
        <f t="shared" si="0"/>
        <v>søndag</v>
      </c>
      <c r="B9" s="90">
        <f t="shared" si="1"/>
        <v>41462</v>
      </c>
      <c r="C9" s="88"/>
      <c r="D9" s="88"/>
      <c r="E9" s="88"/>
      <c r="F9" s="88"/>
      <c r="G9" s="88" t="s">
        <v>53</v>
      </c>
      <c r="H9" s="88"/>
      <c r="I9" s="88"/>
      <c r="J9" s="88"/>
      <c r="K9" s="88"/>
      <c r="L9" s="88"/>
      <c r="M9" s="88"/>
      <c r="N9" s="88"/>
    </row>
    <row r="10" spans="1:17" s="18" customFormat="1" x14ac:dyDescent="0.2">
      <c r="A10" s="79" t="str">
        <f t="shared" si="0"/>
        <v>mandag</v>
      </c>
      <c r="B10" s="91">
        <f t="shared" si="1"/>
        <v>41463</v>
      </c>
      <c r="C10" s="37"/>
      <c r="D10" s="37" t="s">
        <v>53</v>
      </c>
      <c r="E10" s="37"/>
      <c r="F10" s="37"/>
      <c r="G10" s="37"/>
      <c r="H10" s="37"/>
      <c r="I10" s="37"/>
      <c r="J10" s="37"/>
      <c r="K10" s="37"/>
      <c r="L10" s="37" t="s">
        <v>52</v>
      </c>
      <c r="M10" s="37"/>
      <c r="N10" s="37"/>
      <c r="O10" s="38"/>
      <c r="Q10" s="38"/>
    </row>
    <row r="11" spans="1:17" s="38" customFormat="1" x14ac:dyDescent="0.2">
      <c r="A11" s="81" t="str">
        <f t="shared" si="0"/>
        <v>tirsdag</v>
      </c>
      <c r="B11" s="91">
        <f t="shared" si="1"/>
        <v>41464</v>
      </c>
      <c r="C11" s="37"/>
      <c r="D11" s="37" t="s">
        <v>52</v>
      </c>
      <c r="E11" s="37"/>
      <c r="F11" s="37"/>
      <c r="G11" s="37"/>
      <c r="H11" s="37"/>
      <c r="I11" s="37"/>
      <c r="J11" s="37"/>
      <c r="K11" s="37" t="s">
        <v>53</v>
      </c>
      <c r="L11" s="37"/>
      <c r="M11" s="37"/>
      <c r="N11" s="37"/>
    </row>
    <row r="12" spans="1:17" s="18" customFormat="1" x14ac:dyDescent="0.2">
      <c r="A12" s="79" t="str">
        <f t="shared" si="0"/>
        <v>onsdag</v>
      </c>
      <c r="B12" s="91">
        <f t="shared" si="1"/>
        <v>41465</v>
      </c>
      <c r="C12" s="37"/>
      <c r="D12" s="37"/>
      <c r="E12" s="37" t="s">
        <v>72</v>
      </c>
      <c r="F12" s="37"/>
      <c r="G12" s="37"/>
      <c r="H12" s="37"/>
      <c r="I12" s="37"/>
      <c r="J12" s="37"/>
      <c r="K12" s="37"/>
      <c r="L12" s="37"/>
      <c r="M12" s="37"/>
      <c r="N12" s="37"/>
      <c r="O12" s="38"/>
    </row>
    <row r="13" spans="1:17" s="38" customFormat="1" x14ac:dyDescent="0.2">
      <c r="A13" s="79" t="str">
        <f t="shared" si="0"/>
        <v>torsdag</v>
      </c>
      <c r="B13" s="91">
        <f t="shared" si="1"/>
        <v>41466</v>
      </c>
      <c r="C13" s="37"/>
      <c r="D13" s="37"/>
      <c r="E13" s="37" t="s">
        <v>53</v>
      </c>
      <c r="F13" s="37"/>
      <c r="G13" s="37"/>
      <c r="H13" s="37"/>
      <c r="I13" s="34"/>
      <c r="J13" s="37"/>
      <c r="K13" s="37"/>
      <c r="L13" s="37"/>
      <c r="M13" s="37" t="s">
        <v>52</v>
      </c>
      <c r="N13" s="37" t="s">
        <v>59</v>
      </c>
    </row>
    <row r="14" spans="1:17" s="18" customFormat="1" x14ac:dyDescent="0.2">
      <c r="A14" s="79" t="str">
        <f t="shared" si="0"/>
        <v>fredag</v>
      </c>
      <c r="B14" s="91">
        <f t="shared" si="1"/>
        <v>41467</v>
      </c>
      <c r="C14" s="37"/>
      <c r="D14" s="37"/>
      <c r="E14" s="37" t="s">
        <v>77</v>
      </c>
      <c r="F14" s="37"/>
      <c r="G14" s="37"/>
      <c r="H14" s="37"/>
      <c r="I14" s="37"/>
      <c r="J14" s="37"/>
      <c r="K14" s="37"/>
      <c r="L14" s="37"/>
      <c r="M14" s="37"/>
      <c r="N14" s="37"/>
      <c r="O14" s="38"/>
    </row>
    <row r="15" spans="1:17" s="18" customFormat="1" x14ac:dyDescent="0.2">
      <c r="A15" s="79" t="str">
        <f t="shared" si="0"/>
        <v>lørdag</v>
      </c>
      <c r="B15" s="91">
        <f t="shared" si="1"/>
        <v>41468</v>
      </c>
      <c r="C15" s="37"/>
      <c r="D15" s="37"/>
      <c r="E15" s="37" t="s">
        <v>41</v>
      </c>
      <c r="F15" s="37"/>
      <c r="G15" s="37"/>
      <c r="H15" s="37"/>
      <c r="I15" s="37"/>
      <c r="J15" s="37"/>
      <c r="K15" s="37"/>
      <c r="L15" s="37"/>
      <c r="M15" s="37"/>
      <c r="N15" s="37"/>
      <c r="O15" s="38"/>
    </row>
    <row r="16" spans="1:17" s="85" customFormat="1" x14ac:dyDescent="0.2">
      <c r="A16" s="82" t="str">
        <f t="shared" si="0"/>
        <v>søndag</v>
      </c>
      <c r="B16" s="90">
        <f t="shared" si="1"/>
        <v>41469</v>
      </c>
      <c r="C16" s="88"/>
      <c r="D16" s="88"/>
      <c r="E16" s="88" t="s">
        <v>58</v>
      </c>
      <c r="F16" s="88"/>
      <c r="G16" s="88"/>
      <c r="H16" s="88"/>
      <c r="I16" s="88"/>
      <c r="J16" s="88"/>
      <c r="K16" s="88"/>
      <c r="L16" s="88" t="s">
        <v>56</v>
      </c>
      <c r="M16" s="88"/>
      <c r="N16" s="88"/>
      <c r="O16" s="86" t="s">
        <v>69</v>
      </c>
    </row>
    <row r="17" spans="1:15" s="18" customFormat="1" x14ac:dyDescent="0.2">
      <c r="A17" s="79" t="str">
        <f t="shared" si="0"/>
        <v>mandag</v>
      </c>
      <c r="B17" s="91">
        <f t="shared" si="1"/>
        <v>41470</v>
      </c>
      <c r="C17" s="37"/>
      <c r="D17" s="37" t="s">
        <v>53</v>
      </c>
      <c r="E17" s="37"/>
      <c r="F17" s="37"/>
      <c r="G17" s="37"/>
      <c r="H17" s="37"/>
      <c r="I17" s="37"/>
      <c r="J17" s="37" t="s">
        <v>52</v>
      </c>
      <c r="K17" s="37"/>
      <c r="L17" s="37"/>
      <c r="M17" s="37"/>
      <c r="N17" s="37"/>
      <c r="O17" s="38" t="s">
        <v>70</v>
      </c>
    </row>
    <row r="18" spans="1:15" s="38" customFormat="1" x14ac:dyDescent="0.2">
      <c r="A18" s="81" t="str">
        <f t="shared" si="0"/>
        <v>tirsdag</v>
      </c>
      <c r="B18" s="91">
        <f t="shared" si="1"/>
        <v>41471</v>
      </c>
      <c r="C18" s="37"/>
      <c r="D18" s="37"/>
      <c r="E18" s="37"/>
      <c r="F18" s="37"/>
      <c r="G18" s="37" t="s">
        <v>53</v>
      </c>
      <c r="H18" s="37" t="s">
        <v>52</v>
      </c>
      <c r="I18" s="37"/>
      <c r="J18" s="37"/>
      <c r="K18" s="37"/>
      <c r="L18" s="37"/>
      <c r="M18" s="37"/>
      <c r="N18" s="37"/>
      <c r="O18" s="38" t="s">
        <v>82</v>
      </c>
    </row>
    <row r="19" spans="1:15" s="18" customFormat="1" x14ac:dyDescent="0.2">
      <c r="A19" s="79" t="str">
        <f t="shared" si="0"/>
        <v>onsdag</v>
      </c>
      <c r="B19" s="91">
        <f t="shared" si="1"/>
        <v>41472</v>
      </c>
      <c r="C19" s="37"/>
      <c r="D19" s="37"/>
      <c r="E19" s="37"/>
      <c r="F19" s="37"/>
      <c r="G19" s="37"/>
      <c r="H19" s="37"/>
      <c r="I19" s="37" t="s">
        <v>72</v>
      </c>
      <c r="J19" s="37"/>
      <c r="K19" s="37"/>
      <c r="L19" s="37"/>
      <c r="M19" s="37"/>
      <c r="N19" s="37"/>
      <c r="O19" s="38"/>
    </row>
    <row r="20" spans="1:15" s="38" customFormat="1" ht="13.5" customHeight="1" x14ac:dyDescent="0.2">
      <c r="A20" s="79" t="str">
        <f t="shared" si="0"/>
        <v>torsdag</v>
      </c>
      <c r="B20" s="91">
        <f t="shared" si="1"/>
        <v>41473</v>
      </c>
      <c r="C20" s="37"/>
      <c r="D20" s="37"/>
      <c r="E20" s="37"/>
      <c r="F20" s="37"/>
      <c r="G20" s="37"/>
      <c r="H20" s="37"/>
      <c r="I20" s="37" t="s">
        <v>52</v>
      </c>
      <c r="J20" s="37"/>
      <c r="K20" s="34" t="s">
        <v>60</v>
      </c>
      <c r="L20" s="37"/>
      <c r="M20" s="37"/>
      <c r="N20" s="37" t="s">
        <v>56</v>
      </c>
    </row>
    <row r="21" spans="1:15" s="18" customFormat="1" ht="12" customHeight="1" x14ac:dyDescent="0.2">
      <c r="A21" s="79" t="str">
        <f t="shared" si="0"/>
        <v>fredag</v>
      </c>
      <c r="B21" s="91">
        <f t="shared" si="1"/>
        <v>41474</v>
      </c>
      <c r="C21" s="37"/>
      <c r="D21" s="37"/>
      <c r="E21" s="37"/>
      <c r="F21" s="37"/>
      <c r="G21" s="37"/>
      <c r="H21" s="37"/>
      <c r="I21" s="37" t="s">
        <v>77</v>
      </c>
      <c r="J21" s="37"/>
      <c r="K21" s="37"/>
      <c r="L21" s="37"/>
      <c r="M21" s="37"/>
      <c r="N21" s="37"/>
      <c r="O21" s="38"/>
    </row>
    <row r="22" spans="1:15" s="18" customFormat="1" x14ac:dyDescent="0.2">
      <c r="A22" s="79" t="str">
        <f t="shared" si="0"/>
        <v>lørdag</v>
      </c>
      <c r="B22" s="91">
        <f t="shared" si="1"/>
        <v>41475</v>
      </c>
      <c r="C22" s="37"/>
      <c r="D22" s="37"/>
      <c r="E22" s="37"/>
      <c r="F22" s="37"/>
      <c r="G22" s="37"/>
      <c r="H22" s="37"/>
      <c r="I22" s="37" t="s">
        <v>41</v>
      </c>
      <c r="J22" s="37"/>
      <c r="K22" s="37"/>
      <c r="L22" s="37"/>
      <c r="M22" s="37" t="s">
        <v>56</v>
      </c>
      <c r="N22" s="37"/>
      <c r="O22" s="38" t="s">
        <v>66</v>
      </c>
    </row>
    <row r="23" spans="1:15" s="85" customFormat="1" x14ac:dyDescent="0.2">
      <c r="A23" s="82" t="str">
        <f t="shared" si="0"/>
        <v>søndag</v>
      </c>
      <c r="B23" s="90">
        <f t="shared" si="1"/>
        <v>41476</v>
      </c>
      <c r="C23" s="88"/>
      <c r="D23" s="88"/>
      <c r="E23" s="88"/>
      <c r="F23" s="88"/>
      <c r="G23" s="88"/>
      <c r="H23" s="88" t="s">
        <v>53</v>
      </c>
      <c r="I23" s="88"/>
      <c r="J23" s="88"/>
      <c r="K23" s="88"/>
      <c r="L23" s="88"/>
      <c r="M23" s="88"/>
      <c r="N23" s="88"/>
      <c r="O23" s="86"/>
    </row>
    <row r="24" spans="1:15" s="18" customFormat="1" x14ac:dyDescent="0.2">
      <c r="A24" s="79" t="str">
        <f t="shared" si="0"/>
        <v>mandag</v>
      </c>
      <c r="B24" s="91">
        <f t="shared" si="1"/>
        <v>41477</v>
      </c>
      <c r="C24" s="37" t="s">
        <v>52</v>
      </c>
      <c r="D24" s="37"/>
      <c r="E24" s="37"/>
      <c r="F24" s="37"/>
      <c r="G24" s="37"/>
      <c r="H24" s="37"/>
      <c r="I24" s="37"/>
      <c r="J24" s="37"/>
      <c r="K24" s="37"/>
      <c r="L24" s="37" t="s">
        <v>53</v>
      </c>
      <c r="M24" s="37"/>
      <c r="N24" s="37"/>
    </row>
    <row r="25" spans="1:15" s="38" customFormat="1" x14ac:dyDescent="0.2">
      <c r="A25" s="81" t="str">
        <f t="shared" si="0"/>
        <v>tirsdag</v>
      </c>
      <c r="B25" s="91">
        <f t="shared" si="1"/>
        <v>41478</v>
      </c>
      <c r="C25" s="37" t="s">
        <v>52</v>
      </c>
      <c r="D25" s="37"/>
      <c r="E25" s="37"/>
      <c r="F25" s="37"/>
      <c r="G25" s="37" t="s">
        <v>53</v>
      </c>
      <c r="H25" s="37"/>
      <c r="I25" s="37"/>
      <c r="J25" s="37"/>
      <c r="K25" s="37"/>
      <c r="L25" s="37"/>
      <c r="M25" s="37"/>
      <c r="N25" s="37"/>
    </row>
    <row r="26" spans="1:15" s="18" customFormat="1" x14ac:dyDescent="0.2">
      <c r="A26" s="79" t="str">
        <f t="shared" si="0"/>
        <v>onsdag</v>
      </c>
      <c r="B26" s="91">
        <f t="shared" si="1"/>
        <v>41479</v>
      </c>
      <c r="C26" s="37" t="s">
        <v>72</v>
      </c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8"/>
    </row>
    <row r="27" spans="1:15" s="38" customFormat="1" x14ac:dyDescent="0.2">
      <c r="A27" s="79" t="str">
        <f t="shared" si="0"/>
        <v>torsdag</v>
      </c>
      <c r="B27" s="91">
        <f t="shared" si="1"/>
        <v>41480</v>
      </c>
      <c r="C27" s="37"/>
      <c r="D27" s="37"/>
      <c r="E27" s="37"/>
      <c r="F27" s="37" t="s">
        <v>52</v>
      </c>
      <c r="G27" s="37"/>
      <c r="H27" s="37"/>
      <c r="I27" s="37"/>
      <c r="J27" s="37"/>
      <c r="K27" s="37" t="s">
        <v>60</v>
      </c>
      <c r="L27" s="37"/>
      <c r="M27" s="37"/>
      <c r="N27" s="37" t="s">
        <v>56</v>
      </c>
    </row>
    <row r="28" spans="1:15" s="18" customFormat="1" x14ac:dyDescent="0.2">
      <c r="A28" s="79" t="str">
        <f t="shared" si="0"/>
        <v>fredag</v>
      </c>
      <c r="B28" s="91">
        <f t="shared" si="1"/>
        <v>41481</v>
      </c>
      <c r="C28" s="37"/>
      <c r="D28" s="37"/>
      <c r="E28" s="37"/>
      <c r="F28" s="37"/>
      <c r="G28" s="37"/>
      <c r="H28" s="37" t="s">
        <v>77</v>
      </c>
      <c r="I28" s="37"/>
      <c r="J28" s="37"/>
      <c r="K28" s="37"/>
      <c r="L28" s="37"/>
      <c r="M28" s="37"/>
      <c r="N28" s="37"/>
      <c r="O28" s="38"/>
    </row>
    <row r="29" spans="1:15" s="18" customFormat="1" x14ac:dyDescent="0.2">
      <c r="A29" s="79" t="str">
        <f t="shared" si="0"/>
        <v>lørdag</v>
      </c>
      <c r="B29" s="91">
        <f t="shared" si="1"/>
        <v>41482</v>
      </c>
      <c r="C29" s="37"/>
      <c r="D29" s="37"/>
      <c r="E29" s="37"/>
      <c r="F29" s="37"/>
      <c r="G29" s="38"/>
      <c r="H29" s="37"/>
      <c r="I29" s="37"/>
      <c r="J29" s="37" t="s">
        <v>41</v>
      </c>
      <c r="K29" s="37"/>
      <c r="L29" s="37"/>
      <c r="M29" s="37" t="s">
        <v>56</v>
      </c>
      <c r="N29" s="37"/>
      <c r="O29" s="38"/>
    </row>
    <row r="30" spans="1:15" s="85" customFormat="1" x14ac:dyDescent="0.2">
      <c r="A30" s="82" t="str">
        <f t="shared" si="0"/>
        <v>søndag</v>
      </c>
      <c r="B30" s="90">
        <f t="shared" si="1"/>
        <v>41483</v>
      </c>
      <c r="C30" s="88"/>
      <c r="D30" s="88"/>
      <c r="E30" s="88"/>
      <c r="F30" s="88"/>
      <c r="G30" s="88"/>
      <c r="H30" s="88" t="s">
        <v>53</v>
      </c>
      <c r="I30" s="88"/>
      <c r="J30" s="88"/>
      <c r="K30" s="88"/>
      <c r="L30" s="88"/>
      <c r="M30" s="88"/>
      <c r="N30" s="88"/>
      <c r="O30" s="86"/>
    </row>
    <row r="31" spans="1:15" s="18" customFormat="1" x14ac:dyDescent="0.2">
      <c r="A31" s="79" t="str">
        <f t="shared" si="0"/>
        <v>mandag</v>
      </c>
      <c r="B31" s="91">
        <f t="shared" si="1"/>
        <v>41484</v>
      </c>
      <c r="C31" s="37"/>
      <c r="D31" s="37"/>
      <c r="E31" s="37"/>
      <c r="F31" s="37" t="s">
        <v>53</v>
      </c>
      <c r="G31" s="38"/>
      <c r="H31" s="37"/>
      <c r="I31" s="37"/>
      <c r="J31" s="37"/>
      <c r="K31" s="37"/>
      <c r="L31" s="37" t="s">
        <v>52</v>
      </c>
      <c r="M31" s="37"/>
      <c r="N31" s="37"/>
    </row>
    <row r="32" spans="1:15" s="18" customFormat="1" x14ac:dyDescent="0.2">
      <c r="A32" s="79" t="str">
        <f t="shared" si="0"/>
        <v>tirsdag</v>
      </c>
      <c r="B32" s="91">
        <f t="shared" si="1"/>
        <v>41485</v>
      </c>
      <c r="C32" s="37" t="s">
        <v>52</v>
      </c>
      <c r="D32" s="37"/>
      <c r="E32" s="37"/>
      <c r="F32" s="37"/>
      <c r="G32" s="37" t="s">
        <v>53</v>
      </c>
      <c r="H32" s="37"/>
      <c r="I32" s="37"/>
      <c r="J32" s="37"/>
      <c r="K32" s="37"/>
      <c r="L32" s="37"/>
      <c r="M32" s="37"/>
      <c r="N32" s="37"/>
      <c r="O32" s="38" t="s">
        <v>63</v>
      </c>
    </row>
    <row r="33" spans="1:17" s="18" customFormat="1" x14ac:dyDescent="0.2">
      <c r="A33" s="79" t="str">
        <f t="shared" si="0"/>
        <v>onsdag</v>
      </c>
      <c r="B33" s="91">
        <f t="shared" si="1"/>
        <v>41486</v>
      </c>
      <c r="C33" s="37" t="s">
        <v>72</v>
      </c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8"/>
    </row>
    <row r="34" spans="1:17" s="47" customFormat="1" ht="18" customHeight="1" x14ac:dyDescent="0.2">
      <c r="A34" s="30" t="s">
        <v>6</v>
      </c>
      <c r="B34" s="55"/>
      <c r="C34" s="29">
        <f>COUNTA($C$3:$C$33)</f>
        <v>5</v>
      </c>
      <c r="D34" s="29">
        <f>COUNTA($D$3:$D$33)</f>
        <v>5</v>
      </c>
      <c r="E34" s="29">
        <f>COUNTA($E$3:$E$33)</f>
        <v>7</v>
      </c>
      <c r="F34" s="29">
        <f>COUNTA($F$3:$F$33)</f>
        <v>2</v>
      </c>
      <c r="G34" s="29">
        <f>COUNTA($G$3:$G$33)</f>
        <v>6</v>
      </c>
      <c r="H34" s="29">
        <f>COUNTA($H$3:$H$33)</f>
        <v>5</v>
      </c>
      <c r="I34" s="29">
        <f>COUNTA($I$3:$I$33)</f>
        <v>5</v>
      </c>
      <c r="J34" s="29">
        <f>COUNTA($J$3:$J$33)</f>
        <v>2</v>
      </c>
      <c r="K34" s="29">
        <f>COUNTA($K$3:$K$33)</f>
        <v>4</v>
      </c>
      <c r="L34" s="29">
        <f>COUNTA($L$3:$L$33)</f>
        <v>4</v>
      </c>
      <c r="M34" s="29">
        <f>COUNTA($M$3:$M$33)</f>
        <v>3</v>
      </c>
      <c r="N34" s="29">
        <f>COUNTA($N$3:$N$33)</f>
        <v>4</v>
      </c>
      <c r="O34" s="49"/>
      <c r="P34" s="1"/>
      <c r="Q34" s="1"/>
    </row>
    <row r="35" spans="1:17" s="36" customFormat="1" x14ac:dyDescent="0.2">
      <c r="A35" s="39" t="s">
        <v>32</v>
      </c>
      <c r="B35" s="76"/>
      <c r="C35" s="54">
        <f>COUNTIF($C$3:$C$33,"L")</f>
        <v>3</v>
      </c>
      <c r="D35" s="54">
        <f>COUNTIF($D$3:$D$33,"L")</f>
        <v>3</v>
      </c>
      <c r="E35" s="54">
        <f>COUNTIF($E$3:$E$33,"L")</f>
        <v>0</v>
      </c>
      <c r="F35" s="54">
        <f>COUNTIF($F$3:$F$33,"L")</f>
        <v>1</v>
      </c>
      <c r="G35" s="54">
        <f>COUNTIF($G$3:$G$33,"L")</f>
        <v>0</v>
      </c>
      <c r="H35" s="54">
        <f>COUNTIF($H$3:$H$33,"L")</f>
        <v>1</v>
      </c>
      <c r="I35" s="54">
        <f>COUNTIF($I$3:$I$33,"L")</f>
        <v>2</v>
      </c>
      <c r="J35" s="54">
        <f>COUNTIF($J$3:$J$33,"L")</f>
        <v>1</v>
      </c>
      <c r="K35" s="54">
        <f>COUNTIF($K$3:$K$33,"L")</f>
        <v>0</v>
      </c>
      <c r="L35" s="54">
        <f>COUNTIF($L$3:$L$33,"L")</f>
        <v>2</v>
      </c>
      <c r="M35" s="54">
        <f>COUNTIF($M$3:$M$33,"L")</f>
        <v>1</v>
      </c>
      <c r="N35" s="54">
        <f>COUNTIF($N$3:$N$33,"L")</f>
        <v>0</v>
      </c>
      <c r="O35" s="25"/>
      <c r="P35"/>
      <c r="Q35"/>
    </row>
    <row r="36" spans="1:17" s="36" customFormat="1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0</v>
      </c>
      <c r="N36" s="54">
        <f>COUNTIF($N$3:$N$33,"E")</f>
        <v>1</v>
      </c>
      <c r="O36" s="25"/>
      <c r="P36"/>
      <c r="Q36"/>
    </row>
    <row r="37" spans="1:17" s="36" customFormat="1" x14ac:dyDescent="0.2">
      <c r="A37" s="78" t="s">
        <v>45</v>
      </c>
      <c r="B37" s="76"/>
      <c r="C37" s="54">
        <f>COUNTIF($C$3:$C$33,"DD2")</f>
        <v>0</v>
      </c>
      <c r="D37" s="54">
        <f>COUNTIF($D$3:$D$33,"DD2")</f>
        <v>2</v>
      </c>
      <c r="E37" s="54">
        <f>COUNTIF($E$3:$E$33,"DD2")</f>
        <v>2</v>
      </c>
      <c r="F37" s="54">
        <f>COUNTIF($F$3:$F$33,"DD2")</f>
        <v>1</v>
      </c>
      <c r="G37" s="54">
        <f>COUNTIF($G$3:$G$33,"DD2")</f>
        <v>5</v>
      </c>
      <c r="H37" s="54">
        <f>COUNTIF($H$3:$H$33,"DD2")</f>
        <v>2</v>
      </c>
      <c r="I37" s="54">
        <f>COUNTIF($I$3:$I$33,"DD2")</f>
        <v>0</v>
      </c>
      <c r="J37" s="54">
        <f>COUNTIF($J$3:$J$33,"DD2")</f>
        <v>0</v>
      </c>
      <c r="K37" s="54">
        <f>COUNTIF($K$3:$K$33,"DD2")</f>
        <v>2</v>
      </c>
      <c r="L37" s="54">
        <f>COUNTIF($L$3:$L$33,"DD2")</f>
        <v>1</v>
      </c>
      <c r="M37" s="54">
        <f>COUNTIF($M$3:$M$33,"DD2")</f>
        <v>0</v>
      </c>
      <c r="N37" s="54">
        <f>COUNTIF($N$3:$N$33,"DD2")</f>
        <v>0</v>
      </c>
      <c r="O37" s="25"/>
      <c r="P37"/>
      <c r="Q37"/>
    </row>
    <row r="38" spans="1:17" s="36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0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2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/>
      <c r="Q38"/>
    </row>
    <row r="39" spans="1:17" s="36" customFormat="1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1</v>
      </c>
      <c r="M39" s="54">
        <f>COUNTIF($M$3:$M$33,"DD")</f>
        <v>2</v>
      </c>
      <c r="N39" s="54">
        <f>COUNTIF($N$3:$N$33,"DD")</f>
        <v>2</v>
      </c>
      <c r="O39" s="25"/>
      <c r="P39"/>
      <c r="Q39"/>
    </row>
    <row r="40" spans="1:17" s="36" customFormat="1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/>
      <c r="Q40"/>
    </row>
    <row r="41" spans="1:17" s="36" customFormat="1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1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/>
      <c r="Q41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2</v>
      </c>
      <c r="D42" s="54">
        <f>COUNTIF($D$3:$D$33,"V65-O")+COUNTIF($D$3:$D$33,"V65/V5")</f>
        <v>0</v>
      </c>
      <c r="E42" s="54">
        <f>COUNTIF($E$3:$E$33,"V65-O")+COUNTIF($E$3:$E$33,"V65/V5")</f>
        <v>1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1</v>
      </c>
      <c r="I42" s="54">
        <f>COUNTIF($I$3:$I$33,"V65-O")+COUNTIF($I$3:$I$33,"V65/V5")</f>
        <v>1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1</v>
      </c>
      <c r="I43" s="54">
        <f>COUNTIF($I$3:$I$33,"V65-F")+COUNTIF($I$3:$I$33,"V65/V5")</f>
        <v>1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0</v>
      </c>
      <c r="N44" s="54">
        <f>COUNTIF($N$3:$N$33,"V65-L")+COUNTIF($N$3:$N$33,"V65/V5")</f>
        <v>1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6" customFormat="1" x14ac:dyDescent="0.2">
      <c r="A46" s="39" t="s">
        <v>41</v>
      </c>
      <c r="B46" s="76"/>
      <c r="C46" s="54">
        <f>COUNTIF($C$3:$C$33,"V75")</f>
        <v>0</v>
      </c>
      <c r="D46" s="54">
        <f>COUNTIF($D$3:$D$33,"V75")</f>
        <v>0</v>
      </c>
      <c r="E46" s="54">
        <f>COUNTIF($E$3:$E$33,"V75")</f>
        <v>1</v>
      </c>
      <c r="F46" s="54">
        <f>COUNTIF($F$3:$F$33,"V75")</f>
        <v>0</v>
      </c>
      <c r="G46" s="54">
        <f>COUNTIF($G$3:$G$33,"V75")</f>
        <v>1</v>
      </c>
      <c r="H46" s="54">
        <f>COUNTIF($H$3:$H$33,"V75")</f>
        <v>0</v>
      </c>
      <c r="I46" s="54">
        <f>COUNTIF($I$3:$I$33,"V75")</f>
        <v>1</v>
      </c>
      <c r="J46" s="54">
        <f>COUNTIF($J$3:$J$33,"V75")</f>
        <v>1</v>
      </c>
      <c r="K46" s="54">
        <f>COUNTIF($K$3:$K$33,"V75")</f>
        <v>0</v>
      </c>
      <c r="L46" s="54">
        <f>COUNTIF($L$3:$L$33,"V75")</f>
        <v>0</v>
      </c>
      <c r="M46" s="54">
        <f>COUNTIF($M$3:$M$33,"V75")</f>
        <v>0</v>
      </c>
      <c r="N46" s="54">
        <f>COUNTIF($N$3:$N$33,"V75")</f>
        <v>0</v>
      </c>
      <c r="O46" s="25"/>
      <c r="P46"/>
      <c r="Q46"/>
    </row>
    <row r="47" spans="1:17" s="36" customFormat="1" x14ac:dyDescent="0.2">
      <c r="A47" s="30"/>
      <c r="B47" s="55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/>
      <c r="Q47"/>
    </row>
    <row r="48" spans="1:17" s="47" customFormat="1" ht="12.75" customHeight="1" x14ac:dyDescent="0.2">
      <c r="A48" s="30" t="s">
        <v>40</v>
      </c>
      <c r="B48" s="55"/>
      <c r="C48" s="24">
        <f>COUNTA(C9,C16,C23,C30)</f>
        <v>0</v>
      </c>
      <c r="D48" s="24">
        <f t="shared" ref="D48:N48" si="2">COUNTA(D9,D16,D23,D30)</f>
        <v>0</v>
      </c>
      <c r="E48" s="24">
        <f t="shared" si="2"/>
        <v>1</v>
      </c>
      <c r="F48" s="24">
        <f t="shared" si="2"/>
        <v>0</v>
      </c>
      <c r="G48" s="24">
        <f t="shared" si="2"/>
        <v>1</v>
      </c>
      <c r="H48" s="24">
        <f t="shared" si="2"/>
        <v>2</v>
      </c>
      <c r="I48" s="24">
        <f t="shared" si="2"/>
        <v>0</v>
      </c>
      <c r="J48" s="24">
        <f t="shared" si="2"/>
        <v>0</v>
      </c>
      <c r="K48" s="24">
        <f t="shared" si="2"/>
        <v>0</v>
      </c>
      <c r="L48" s="24">
        <f t="shared" si="2"/>
        <v>1</v>
      </c>
      <c r="M48" s="24">
        <f t="shared" si="2"/>
        <v>0</v>
      </c>
      <c r="N48" s="24">
        <f t="shared" si="2"/>
        <v>0</v>
      </c>
      <c r="O48" s="49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7.7109375" style="8" customWidth="1"/>
    <col min="2" max="2" width="10.85546875" style="58" customWidth="1"/>
    <col min="3" max="14" width="7.7109375" style="17" customWidth="1"/>
    <col min="15" max="15" width="7.7109375" style="18" customWidth="1"/>
  </cols>
  <sheetData>
    <row r="1" spans="1:15" x14ac:dyDescent="0.2">
      <c r="A1" s="8" t="s">
        <v>13</v>
      </c>
    </row>
    <row r="2" spans="1:15" s="2" customFormat="1" x14ac:dyDescent="0.2">
      <c r="A2" s="8"/>
      <c r="B2" s="59"/>
      <c r="C2" s="19" t="s">
        <v>1</v>
      </c>
      <c r="D2" s="19" t="s">
        <v>20</v>
      </c>
      <c r="E2" s="19" t="s">
        <v>21</v>
      </c>
      <c r="F2" s="20" t="s">
        <v>22</v>
      </c>
      <c r="G2" s="19" t="s">
        <v>23</v>
      </c>
      <c r="H2" s="19" t="s">
        <v>2</v>
      </c>
      <c r="I2" s="19" t="s">
        <v>29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5</v>
      </c>
      <c r="O2" s="21"/>
    </row>
    <row r="3" spans="1:15" s="38" customFormat="1" x14ac:dyDescent="0.2">
      <c r="A3" s="79" t="str">
        <f t="shared" ref="A3:A33" si="0">TEXT(B3,"dddd")</f>
        <v>torsdag</v>
      </c>
      <c r="B3" s="91">
        <f>Juli!B33+1</f>
        <v>41487</v>
      </c>
      <c r="C3" s="37"/>
      <c r="D3" s="37"/>
      <c r="E3" s="37"/>
      <c r="F3" s="37" t="s">
        <v>52</v>
      </c>
      <c r="G3" s="34"/>
      <c r="H3" s="37"/>
      <c r="I3" s="37"/>
      <c r="J3" s="37"/>
      <c r="K3" s="37" t="s">
        <v>60</v>
      </c>
      <c r="L3" s="37"/>
      <c r="M3" s="37"/>
      <c r="N3" s="37" t="s">
        <v>56</v>
      </c>
      <c r="O3" s="18"/>
    </row>
    <row r="4" spans="1:15" s="18" customFormat="1" x14ac:dyDescent="0.2">
      <c r="A4" s="79" t="str">
        <f t="shared" si="0"/>
        <v>fredag</v>
      </c>
      <c r="B4" s="91">
        <f>B3+1</f>
        <v>41488</v>
      </c>
      <c r="C4" s="37"/>
      <c r="D4" s="37"/>
      <c r="E4" s="37"/>
      <c r="F4" s="37"/>
      <c r="G4" s="37"/>
      <c r="H4" s="37" t="s">
        <v>77</v>
      </c>
      <c r="I4" s="37"/>
      <c r="J4" s="37"/>
      <c r="K4" s="37"/>
      <c r="L4" s="37"/>
      <c r="M4" s="37"/>
      <c r="N4" s="37"/>
    </row>
    <row r="5" spans="1:15" s="18" customFormat="1" x14ac:dyDescent="0.2">
      <c r="A5" s="79" t="str">
        <f t="shared" si="0"/>
        <v>lørdag</v>
      </c>
      <c r="B5" s="91">
        <f t="shared" ref="B5:B33" si="1">B4+1</f>
        <v>41489</v>
      </c>
      <c r="C5" s="37"/>
      <c r="D5" s="37"/>
      <c r="E5" s="37"/>
      <c r="F5" s="37"/>
      <c r="G5" s="37"/>
      <c r="H5" s="37" t="s">
        <v>41</v>
      </c>
      <c r="I5" s="37"/>
      <c r="J5" s="37"/>
      <c r="K5" s="37"/>
      <c r="L5" s="37"/>
      <c r="M5" s="37"/>
      <c r="N5" s="37"/>
    </row>
    <row r="6" spans="1:15" s="85" customFormat="1" x14ac:dyDescent="0.2">
      <c r="A6" s="82" t="str">
        <f t="shared" si="0"/>
        <v>søndag</v>
      </c>
      <c r="B6" s="90">
        <f t="shared" si="1"/>
        <v>41490</v>
      </c>
      <c r="C6" s="88"/>
      <c r="D6" s="88"/>
      <c r="E6" s="88"/>
      <c r="F6" s="88"/>
      <c r="G6" s="88"/>
      <c r="H6" s="88" t="s">
        <v>53</v>
      </c>
      <c r="I6" s="88"/>
      <c r="J6" s="88"/>
      <c r="K6" s="88"/>
      <c r="L6" s="88"/>
      <c r="M6" s="88" t="s">
        <v>56</v>
      </c>
      <c r="N6" s="88"/>
      <c r="O6" s="85" t="s">
        <v>81</v>
      </c>
    </row>
    <row r="7" spans="1:15" s="18" customFormat="1" x14ac:dyDescent="0.2">
      <c r="A7" s="79" t="str">
        <f t="shared" si="0"/>
        <v>mandag</v>
      </c>
      <c r="B7" s="91">
        <f t="shared" si="1"/>
        <v>41491</v>
      </c>
      <c r="C7" s="37"/>
      <c r="D7" s="37"/>
      <c r="E7" s="37"/>
      <c r="F7" s="37"/>
      <c r="G7" s="37"/>
      <c r="H7" s="37"/>
      <c r="I7" s="37"/>
      <c r="J7" s="37" t="s">
        <v>52</v>
      </c>
      <c r="K7" s="37"/>
      <c r="L7" s="37" t="s">
        <v>53</v>
      </c>
      <c r="M7" s="37"/>
      <c r="N7" s="37"/>
      <c r="O7" s="38"/>
    </row>
    <row r="8" spans="1:15" s="38" customFormat="1" x14ac:dyDescent="0.2">
      <c r="A8" s="81" t="str">
        <f t="shared" si="0"/>
        <v>tirsdag</v>
      </c>
      <c r="B8" s="91">
        <f t="shared" si="1"/>
        <v>41492</v>
      </c>
      <c r="C8" s="37" t="s">
        <v>52</v>
      </c>
      <c r="D8" s="37"/>
      <c r="E8" s="37"/>
      <c r="F8" s="37"/>
      <c r="G8" s="37" t="s">
        <v>53</v>
      </c>
      <c r="H8" s="37"/>
      <c r="I8" s="37"/>
      <c r="J8" s="37"/>
      <c r="K8" s="37"/>
      <c r="L8" s="37"/>
      <c r="M8" s="37"/>
      <c r="N8" s="37"/>
      <c r="O8" s="18"/>
    </row>
    <row r="9" spans="1:15" s="18" customFormat="1" x14ac:dyDescent="0.2">
      <c r="A9" s="79" t="str">
        <f t="shared" si="0"/>
        <v>onsdag</v>
      </c>
      <c r="B9" s="91">
        <f t="shared" si="1"/>
        <v>41493</v>
      </c>
      <c r="C9" s="37" t="s">
        <v>72</v>
      </c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8"/>
    </row>
    <row r="10" spans="1:15" s="38" customFormat="1" x14ac:dyDescent="0.2">
      <c r="A10" s="79" t="str">
        <f t="shared" si="0"/>
        <v>torsdag</v>
      </c>
      <c r="B10" s="91">
        <f t="shared" si="1"/>
        <v>41494</v>
      </c>
      <c r="C10" s="37" t="s">
        <v>52</v>
      </c>
      <c r="D10" s="37"/>
      <c r="E10" s="37"/>
      <c r="F10" s="37" t="s">
        <v>60</v>
      </c>
      <c r="G10" s="37"/>
      <c r="H10" s="37"/>
      <c r="I10" s="37"/>
      <c r="J10" s="37"/>
      <c r="K10" s="37"/>
      <c r="L10" s="37"/>
      <c r="M10" s="37"/>
      <c r="N10" s="37" t="s">
        <v>56</v>
      </c>
      <c r="O10" s="18"/>
    </row>
    <row r="11" spans="1:15" s="18" customFormat="1" x14ac:dyDescent="0.2">
      <c r="A11" s="79" t="str">
        <f t="shared" si="0"/>
        <v>fredag</v>
      </c>
      <c r="B11" s="91">
        <f t="shared" si="1"/>
        <v>41495</v>
      </c>
      <c r="C11" s="37"/>
      <c r="D11" s="37"/>
      <c r="E11" s="37" t="s">
        <v>77</v>
      </c>
      <c r="F11" s="37"/>
      <c r="G11" s="37"/>
      <c r="H11" s="37"/>
      <c r="I11" s="37"/>
      <c r="J11" s="37"/>
      <c r="K11" s="37"/>
      <c r="L11" s="37"/>
      <c r="M11" s="37"/>
      <c r="N11" s="37"/>
    </row>
    <row r="12" spans="1:15" s="18" customFormat="1" x14ac:dyDescent="0.2">
      <c r="A12" s="79" t="str">
        <f t="shared" si="0"/>
        <v>lørdag</v>
      </c>
      <c r="B12" s="91">
        <f t="shared" si="1"/>
        <v>41496</v>
      </c>
      <c r="C12" s="37"/>
      <c r="D12" s="37"/>
      <c r="E12" s="37"/>
      <c r="F12" s="37"/>
      <c r="G12" s="37"/>
      <c r="H12" s="37"/>
      <c r="I12" s="37"/>
      <c r="J12" s="37"/>
      <c r="K12" s="37" t="s">
        <v>41</v>
      </c>
      <c r="L12" s="37"/>
      <c r="M12" s="37"/>
      <c r="N12" s="37"/>
    </row>
    <row r="13" spans="1:15" s="85" customFormat="1" x14ac:dyDescent="0.2">
      <c r="A13" s="82" t="str">
        <f t="shared" si="0"/>
        <v>søndag</v>
      </c>
      <c r="B13" s="90">
        <f t="shared" si="1"/>
        <v>41497</v>
      </c>
      <c r="C13" s="88"/>
      <c r="D13" s="88"/>
      <c r="E13" s="88"/>
      <c r="F13" s="88"/>
      <c r="G13" s="88"/>
      <c r="H13" s="88"/>
      <c r="I13" s="88" t="s">
        <v>53</v>
      </c>
      <c r="J13" s="88"/>
      <c r="K13" s="88"/>
      <c r="L13" s="88"/>
      <c r="M13" s="88"/>
      <c r="N13" s="88"/>
      <c r="O13" s="86"/>
    </row>
    <row r="14" spans="1:15" s="18" customFormat="1" x14ac:dyDescent="0.2">
      <c r="A14" s="79" t="str">
        <f t="shared" si="0"/>
        <v>mandag</v>
      </c>
      <c r="B14" s="91">
        <f t="shared" si="1"/>
        <v>41498</v>
      </c>
      <c r="C14" s="37"/>
      <c r="D14" s="37" t="s">
        <v>53</v>
      </c>
      <c r="E14" s="37"/>
      <c r="F14" s="37"/>
      <c r="G14" s="37"/>
      <c r="H14" s="37"/>
      <c r="I14" s="37"/>
      <c r="J14" s="37"/>
      <c r="K14" s="37"/>
      <c r="L14" s="37" t="s">
        <v>52</v>
      </c>
      <c r="M14" s="37"/>
      <c r="N14" s="37"/>
      <c r="O14" s="38"/>
    </row>
    <row r="15" spans="1:15" s="38" customFormat="1" x14ac:dyDescent="0.2">
      <c r="A15" s="81" t="str">
        <f t="shared" si="0"/>
        <v>tirsdag</v>
      </c>
      <c r="B15" s="91">
        <f t="shared" si="1"/>
        <v>41499</v>
      </c>
      <c r="C15" s="37" t="s">
        <v>52</v>
      </c>
      <c r="D15" s="37"/>
      <c r="E15" s="37"/>
      <c r="F15" s="37"/>
      <c r="G15" s="37"/>
      <c r="H15" s="37"/>
      <c r="I15" s="37"/>
      <c r="J15" s="37" t="s">
        <v>53</v>
      </c>
      <c r="K15" s="37"/>
      <c r="L15" s="37"/>
      <c r="M15" s="37"/>
      <c r="N15" s="37"/>
      <c r="O15" s="18"/>
    </row>
    <row r="16" spans="1:15" s="18" customFormat="1" x14ac:dyDescent="0.2">
      <c r="A16" s="79" t="str">
        <f t="shared" si="0"/>
        <v>onsdag</v>
      </c>
      <c r="B16" s="91">
        <f t="shared" si="1"/>
        <v>41500</v>
      </c>
      <c r="C16" s="37" t="s">
        <v>72</v>
      </c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8"/>
    </row>
    <row r="17" spans="1:18" s="38" customFormat="1" x14ac:dyDescent="0.2">
      <c r="A17" s="79" t="str">
        <f t="shared" si="0"/>
        <v>torsdag</v>
      </c>
      <c r="B17" s="91">
        <f t="shared" si="1"/>
        <v>41501</v>
      </c>
      <c r="C17" s="37"/>
      <c r="D17" s="37"/>
      <c r="E17" s="37"/>
      <c r="F17" s="37" t="s">
        <v>60</v>
      </c>
      <c r="G17" s="37"/>
      <c r="H17" s="37"/>
      <c r="I17" s="37"/>
      <c r="J17" s="37"/>
      <c r="K17" s="37" t="s">
        <v>52</v>
      </c>
      <c r="L17" s="37"/>
      <c r="M17" s="37"/>
      <c r="N17" s="37" t="s">
        <v>56</v>
      </c>
    </row>
    <row r="18" spans="1:18" s="18" customFormat="1" x14ac:dyDescent="0.2">
      <c r="A18" s="79" t="str">
        <f t="shared" si="0"/>
        <v>fredag</v>
      </c>
      <c r="B18" s="91">
        <f t="shared" si="1"/>
        <v>41502</v>
      </c>
      <c r="C18" s="37"/>
      <c r="D18" s="37"/>
      <c r="E18" s="37"/>
      <c r="F18" s="37"/>
      <c r="G18" s="37"/>
      <c r="H18" s="37" t="s">
        <v>77</v>
      </c>
      <c r="I18" s="37"/>
      <c r="J18" s="37"/>
      <c r="K18" s="37"/>
      <c r="L18" s="37"/>
      <c r="M18" s="37"/>
      <c r="N18" s="37"/>
      <c r="O18" s="38"/>
    </row>
    <row r="19" spans="1:18" s="18" customFormat="1" x14ac:dyDescent="0.2">
      <c r="A19" s="79" t="str">
        <f t="shared" si="0"/>
        <v>lørdag</v>
      </c>
      <c r="B19" s="91">
        <f t="shared" si="1"/>
        <v>41503</v>
      </c>
      <c r="C19" s="37"/>
      <c r="D19" s="37"/>
      <c r="E19" s="37"/>
      <c r="F19" s="37"/>
      <c r="G19" s="37"/>
      <c r="H19" s="37"/>
      <c r="I19" s="37" t="s">
        <v>41</v>
      </c>
      <c r="J19" s="37"/>
      <c r="K19" s="37"/>
      <c r="L19" s="37"/>
      <c r="M19" s="37" t="s">
        <v>56</v>
      </c>
      <c r="N19" s="37"/>
      <c r="O19" s="38" t="s">
        <v>66</v>
      </c>
    </row>
    <row r="20" spans="1:18" s="85" customFormat="1" x14ac:dyDescent="0.2">
      <c r="A20" s="82" t="str">
        <f t="shared" si="0"/>
        <v>søndag</v>
      </c>
      <c r="B20" s="90">
        <f t="shared" si="1"/>
        <v>41504</v>
      </c>
      <c r="C20" s="88"/>
      <c r="D20" s="88"/>
      <c r="E20" s="88" t="s">
        <v>53</v>
      </c>
      <c r="F20" s="88"/>
      <c r="G20" s="88"/>
      <c r="H20" s="88"/>
      <c r="I20" s="88"/>
      <c r="J20" s="88"/>
      <c r="K20" s="88"/>
      <c r="L20" s="88"/>
      <c r="M20" s="88"/>
      <c r="N20" s="88"/>
      <c r="O20" s="86"/>
    </row>
    <row r="21" spans="1:18" s="18" customFormat="1" x14ac:dyDescent="0.2">
      <c r="A21" s="79" t="str">
        <f t="shared" si="0"/>
        <v>mandag</v>
      </c>
      <c r="B21" s="91">
        <f t="shared" si="1"/>
        <v>41505</v>
      </c>
      <c r="C21" s="37"/>
      <c r="D21" s="37"/>
      <c r="E21" s="37"/>
      <c r="F21" s="37"/>
      <c r="G21" s="37"/>
      <c r="H21" s="37" t="s">
        <v>52</v>
      </c>
      <c r="I21" s="37"/>
      <c r="J21" s="37"/>
      <c r="K21" s="37"/>
      <c r="L21" s="37" t="s">
        <v>53</v>
      </c>
      <c r="M21" s="37"/>
      <c r="N21" s="37"/>
      <c r="R21" s="18" t="s">
        <v>34</v>
      </c>
    </row>
    <row r="22" spans="1:18" s="38" customFormat="1" x14ac:dyDescent="0.2">
      <c r="A22" s="81" t="str">
        <f t="shared" si="0"/>
        <v>tirsdag</v>
      </c>
      <c r="B22" s="91">
        <f t="shared" si="1"/>
        <v>41506</v>
      </c>
      <c r="C22" s="37" t="s">
        <v>52</v>
      </c>
      <c r="D22" s="37"/>
      <c r="E22" s="37"/>
      <c r="F22" s="37"/>
      <c r="G22" s="37"/>
      <c r="H22" s="37"/>
      <c r="I22" s="37"/>
      <c r="J22" s="37" t="s">
        <v>53</v>
      </c>
      <c r="K22" s="37"/>
      <c r="L22" s="37"/>
      <c r="M22" s="37"/>
      <c r="N22" s="37"/>
    </row>
    <row r="23" spans="1:18" s="18" customFormat="1" x14ac:dyDescent="0.2">
      <c r="A23" s="79" t="str">
        <f t="shared" si="0"/>
        <v>onsdag</v>
      </c>
      <c r="B23" s="91">
        <f t="shared" si="1"/>
        <v>41507</v>
      </c>
      <c r="C23" s="37" t="s">
        <v>72</v>
      </c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8"/>
    </row>
    <row r="24" spans="1:18" s="47" customFormat="1" x14ac:dyDescent="0.2">
      <c r="A24" s="79" t="str">
        <f t="shared" si="0"/>
        <v>torsdag</v>
      </c>
      <c r="B24" s="91">
        <f t="shared" si="1"/>
        <v>41508</v>
      </c>
      <c r="C24" s="37"/>
      <c r="D24" s="37"/>
      <c r="F24" s="37" t="s">
        <v>52</v>
      </c>
      <c r="G24" s="37"/>
      <c r="H24" s="37"/>
      <c r="I24" s="37"/>
      <c r="J24" s="37"/>
      <c r="K24" s="37" t="s">
        <v>60</v>
      </c>
      <c r="L24" s="37"/>
      <c r="M24" s="37"/>
      <c r="N24" s="37" t="s">
        <v>56</v>
      </c>
      <c r="O24" s="38"/>
    </row>
    <row r="25" spans="1:18" s="18" customFormat="1" x14ac:dyDescent="0.2">
      <c r="A25" s="79" t="str">
        <f t="shared" si="0"/>
        <v>fredag</v>
      </c>
      <c r="B25" s="91">
        <f t="shared" si="1"/>
        <v>41509</v>
      </c>
      <c r="C25" s="37"/>
      <c r="D25" s="37"/>
      <c r="E25" s="37" t="s">
        <v>77</v>
      </c>
      <c r="F25" s="37"/>
      <c r="G25" s="37"/>
      <c r="H25" s="37"/>
      <c r="I25" s="37"/>
      <c r="J25" s="37"/>
      <c r="K25" s="37"/>
      <c r="L25" s="37"/>
      <c r="M25" s="37"/>
      <c r="N25" s="37"/>
      <c r="O25" s="38"/>
    </row>
    <row r="26" spans="1:18" s="18" customFormat="1" x14ac:dyDescent="0.2">
      <c r="A26" s="79" t="str">
        <f t="shared" si="0"/>
        <v>lørdag</v>
      </c>
      <c r="B26" s="91">
        <f t="shared" si="1"/>
        <v>41510</v>
      </c>
      <c r="C26" s="37"/>
      <c r="D26" s="37" t="s">
        <v>41</v>
      </c>
      <c r="E26" s="17"/>
      <c r="F26" s="37"/>
      <c r="G26" s="37"/>
      <c r="H26" s="37"/>
      <c r="I26" s="37"/>
      <c r="J26" s="37"/>
      <c r="K26" s="37"/>
      <c r="L26" s="37"/>
      <c r="M26" s="37" t="s">
        <v>56</v>
      </c>
      <c r="N26" s="37"/>
      <c r="O26" s="38"/>
    </row>
    <row r="27" spans="1:18" s="85" customFormat="1" x14ac:dyDescent="0.2">
      <c r="A27" s="82" t="str">
        <f t="shared" si="0"/>
        <v>søndag</v>
      </c>
      <c r="B27" s="90">
        <f t="shared" si="1"/>
        <v>41511</v>
      </c>
      <c r="C27" s="88"/>
      <c r="D27" s="88"/>
      <c r="F27" s="88"/>
      <c r="G27" s="88"/>
      <c r="H27" s="88"/>
      <c r="I27" s="88" t="s">
        <v>53</v>
      </c>
      <c r="J27" s="88"/>
      <c r="K27" s="88"/>
      <c r="L27" s="88"/>
      <c r="M27" s="88"/>
      <c r="N27" s="88" t="s">
        <v>58</v>
      </c>
      <c r="O27" s="86"/>
    </row>
    <row r="28" spans="1:18" s="18" customFormat="1" x14ac:dyDescent="0.2">
      <c r="A28" s="79" t="str">
        <f t="shared" si="0"/>
        <v>mandag</v>
      </c>
      <c r="B28" s="91">
        <f t="shared" si="1"/>
        <v>41512</v>
      </c>
      <c r="C28" s="37" t="s">
        <v>53</v>
      </c>
      <c r="D28" s="37"/>
      <c r="E28" s="17" t="s">
        <v>52</v>
      </c>
      <c r="F28" s="37"/>
      <c r="G28" s="37"/>
      <c r="H28" s="37"/>
      <c r="I28" s="37"/>
      <c r="J28" s="37"/>
      <c r="K28" s="37"/>
      <c r="L28" s="37"/>
      <c r="M28" s="37"/>
      <c r="N28" s="37"/>
      <c r="O28" s="38"/>
    </row>
    <row r="29" spans="1:18" s="38" customFormat="1" x14ac:dyDescent="0.2">
      <c r="A29" s="81" t="str">
        <f t="shared" si="0"/>
        <v>tirsdag</v>
      </c>
      <c r="B29" s="91">
        <f t="shared" si="1"/>
        <v>41513</v>
      </c>
      <c r="C29" s="37" t="s">
        <v>53</v>
      </c>
      <c r="D29" s="37"/>
      <c r="E29" s="37"/>
      <c r="F29" s="37"/>
      <c r="G29" s="37" t="s">
        <v>52</v>
      </c>
      <c r="H29" s="37"/>
      <c r="I29" s="37"/>
      <c r="J29" s="37"/>
      <c r="K29" s="37"/>
      <c r="L29" s="37"/>
      <c r="M29" s="37"/>
      <c r="N29" s="37"/>
      <c r="O29" s="47"/>
    </row>
    <row r="30" spans="1:18" s="1" customFormat="1" x14ac:dyDescent="0.2">
      <c r="A30" s="79" t="str">
        <f t="shared" si="0"/>
        <v>onsdag</v>
      </c>
      <c r="B30" s="91">
        <f t="shared" si="1"/>
        <v>41514</v>
      </c>
      <c r="C30" s="37" t="s">
        <v>72</v>
      </c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8"/>
    </row>
    <row r="31" spans="1:18" s="38" customFormat="1" x14ac:dyDescent="0.2">
      <c r="A31" s="81" t="str">
        <f t="shared" si="0"/>
        <v>torsdag</v>
      </c>
      <c r="B31" s="91">
        <f t="shared" si="1"/>
        <v>41515</v>
      </c>
      <c r="C31" s="37"/>
      <c r="D31" s="37"/>
      <c r="E31" s="37"/>
      <c r="F31" s="37"/>
      <c r="G31" s="37"/>
      <c r="H31" s="37"/>
      <c r="I31" s="37"/>
      <c r="J31" s="37"/>
      <c r="K31" s="37" t="s">
        <v>53</v>
      </c>
      <c r="L31" s="37" t="s">
        <v>52</v>
      </c>
      <c r="M31" s="37"/>
      <c r="N31" s="37"/>
    </row>
    <row r="32" spans="1:18" s="18" customFormat="1" x14ac:dyDescent="0.2">
      <c r="A32" s="79" t="str">
        <f t="shared" si="0"/>
        <v>fredag</v>
      </c>
      <c r="B32" s="91">
        <f t="shared" si="1"/>
        <v>41516</v>
      </c>
      <c r="C32" s="37"/>
      <c r="D32" s="37"/>
      <c r="E32" s="37"/>
      <c r="F32" s="37"/>
      <c r="G32" s="37"/>
      <c r="H32" s="37" t="s">
        <v>77</v>
      </c>
      <c r="I32" s="37"/>
      <c r="J32" s="37"/>
      <c r="K32" s="37"/>
      <c r="L32" s="37"/>
      <c r="M32" s="37"/>
      <c r="N32" s="37"/>
      <c r="O32" s="47"/>
    </row>
    <row r="33" spans="1:17" s="47" customFormat="1" x14ac:dyDescent="0.2">
      <c r="A33" s="79" t="str">
        <f t="shared" si="0"/>
        <v>lørdag</v>
      </c>
      <c r="B33" s="91">
        <f t="shared" si="1"/>
        <v>41517</v>
      </c>
      <c r="C33" s="37"/>
      <c r="D33" s="37"/>
      <c r="E33" s="37"/>
      <c r="F33" s="37" t="s">
        <v>41</v>
      </c>
      <c r="G33" s="37"/>
      <c r="H33" s="37"/>
      <c r="I33" s="37"/>
      <c r="J33" s="37"/>
      <c r="K33" s="37"/>
      <c r="L33" s="37"/>
      <c r="M33" s="37"/>
      <c r="N33" s="37"/>
    </row>
    <row r="34" spans="1:17" s="47" customFormat="1" ht="18" customHeight="1" x14ac:dyDescent="0.2">
      <c r="A34" s="30" t="s">
        <v>6</v>
      </c>
      <c r="B34" s="55"/>
      <c r="C34" s="29">
        <f>COUNTA($C$3:$C$33)</f>
        <v>10</v>
      </c>
      <c r="D34" s="29">
        <f>COUNTA($D$3:$D$33)</f>
        <v>2</v>
      </c>
      <c r="E34" s="29">
        <f>COUNTA($E$3:$E$33)</f>
        <v>4</v>
      </c>
      <c r="F34" s="29">
        <f>COUNTA($F$3:$F$33)</f>
        <v>5</v>
      </c>
      <c r="G34" s="29">
        <f>COUNTA($G$3:$G$33)</f>
        <v>2</v>
      </c>
      <c r="H34" s="29">
        <f>COUNTA($H$3:$H$33)</f>
        <v>6</v>
      </c>
      <c r="I34" s="29">
        <f>COUNTA($I$3:$I$33)</f>
        <v>3</v>
      </c>
      <c r="J34" s="29">
        <f>COUNTA($J$3:$J$33)</f>
        <v>3</v>
      </c>
      <c r="K34" s="29">
        <f>COUNTA($K$3:$K$33)</f>
        <v>5</v>
      </c>
      <c r="L34" s="29">
        <f>COUNTA($L$3:$L$33)</f>
        <v>4</v>
      </c>
      <c r="M34" s="29">
        <f>COUNTA($M$3:$M$33)</f>
        <v>3</v>
      </c>
      <c r="N34" s="29">
        <f>COUNTA($N$3:$N$33)</f>
        <v>5</v>
      </c>
      <c r="O34" s="49"/>
      <c r="P34" s="1"/>
      <c r="Q34" s="1"/>
    </row>
    <row r="35" spans="1:17" s="36" customFormat="1" x14ac:dyDescent="0.2">
      <c r="A35" s="39" t="s">
        <v>32</v>
      </c>
      <c r="B35" s="76"/>
      <c r="C35" s="54">
        <f>COUNTIF($C$3:$C$33,"L")</f>
        <v>4</v>
      </c>
      <c r="D35" s="54">
        <f>COUNTIF($D$3:$D$33,"L")</f>
        <v>0</v>
      </c>
      <c r="E35" s="54">
        <f>COUNTIF($E$3:$E$33,"L")</f>
        <v>1</v>
      </c>
      <c r="F35" s="54">
        <f>COUNTIF($F$3:$F$33,"L")</f>
        <v>2</v>
      </c>
      <c r="G35" s="54">
        <f>COUNTIF($G$3:$G$33,"L")</f>
        <v>1</v>
      </c>
      <c r="H35" s="54">
        <f>COUNTIF($H$3:$H$33,"L")</f>
        <v>1</v>
      </c>
      <c r="I35" s="54">
        <f>COUNTIF($I$3:$I$33,"L")</f>
        <v>0</v>
      </c>
      <c r="J35" s="54">
        <f>COUNTIF($J$3:$J$33,"L")</f>
        <v>1</v>
      </c>
      <c r="K35" s="54">
        <f>COUNTIF($K$3:$K$33,"L")</f>
        <v>1</v>
      </c>
      <c r="L35" s="54">
        <f>COUNTIF($L$3:$L$33,"L")</f>
        <v>2</v>
      </c>
      <c r="M35" s="54">
        <f>COUNTIF($M$3:$M$33,"L")</f>
        <v>0</v>
      </c>
      <c r="N35" s="54">
        <f>COUNTIF($N$3:$N$33,"L")</f>
        <v>0</v>
      </c>
      <c r="O35" s="25"/>
      <c r="P35"/>
      <c r="Q35"/>
    </row>
    <row r="36" spans="1:17" s="36" customFormat="1" x14ac:dyDescent="0.2">
      <c r="A36" s="78" t="s">
        <v>43</v>
      </c>
      <c r="B36" s="76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0</v>
      </c>
      <c r="N36" s="54">
        <f>COUNTIF($N$3:$N$33,"E")</f>
        <v>0</v>
      </c>
      <c r="O36" s="25"/>
      <c r="P36"/>
      <c r="Q36"/>
    </row>
    <row r="37" spans="1:17" s="36" customFormat="1" x14ac:dyDescent="0.2">
      <c r="A37" s="78" t="s">
        <v>45</v>
      </c>
      <c r="B37" s="76"/>
      <c r="C37" s="54">
        <f>COUNTIF($C$3:$C$33,"DD2")</f>
        <v>2</v>
      </c>
      <c r="D37" s="54">
        <f>COUNTIF($D$3:$D$33,"DD2")</f>
        <v>1</v>
      </c>
      <c r="E37" s="54">
        <f>COUNTIF($E$3:$E$33,"DD2")</f>
        <v>1</v>
      </c>
      <c r="F37" s="54">
        <f>COUNTIF($F$3:$F$33,"DD2")</f>
        <v>0</v>
      </c>
      <c r="G37" s="54">
        <f>COUNTIF($G$3:$G$33,"DD2")</f>
        <v>1</v>
      </c>
      <c r="H37" s="54">
        <f>COUNTIF($H$3:$H$33,"DD2")</f>
        <v>1</v>
      </c>
      <c r="I37" s="54">
        <f>COUNTIF($I$3:$I$33,"DD2")</f>
        <v>2</v>
      </c>
      <c r="J37" s="54">
        <f>COUNTIF($J$3:$J$33,"DD2")</f>
        <v>2</v>
      </c>
      <c r="K37" s="54">
        <f>COUNTIF($K$3:$K$33,"DD2")</f>
        <v>1</v>
      </c>
      <c r="L37" s="54">
        <f>COUNTIF($L$3:$L$33,"DD2")</f>
        <v>2</v>
      </c>
      <c r="M37" s="54">
        <f>COUNTIF($M$3:$M$33,"DD2")</f>
        <v>0</v>
      </c>
      <c r="N37" s="54">
        <f>COUNTIF($N$3:$N$33,"DD2")</f>
        <v>0</v>
      </c>
      <c r="O37" s="25"/>
      <c r="P37"/>
      <c r="Q37"/>
    </row>
    <row r="38" spans="1:17" s="36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2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2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/>
      <c r="Q38"/>
    </row>
    <row r="39" spans="1:17" s="36" customFormat="1" x14ac:dyDescent="0.2">
      <c r="A39" s="78" t="s">
        <v>47</v>
      </c>
      <c r="B39" s="76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3</v>
      </c>
      <c r="N39" s="54">
        <f>COUNTIF($N$3:$N$33,"DD")</f>
        <v>4</v>
      </c>
      <c r="O39" s="25"/>
      <c r="P39"/>
      <c r="Q39"/>
    </row>
    <row r="40" spans="1:17" s="36" customFormat="1" x14ac:dyDescent="0.2">
      <c r="A40" s="78" t="s">
        <v>48</v>
      </c>
      <c r="B40" s="76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/>
      <c r="Q40"/>
    </row>
    <row r="41" spans="1:17" s="36" customFormat="1" x14ac:dyDescent="0.2">
      <c r="A41" s="78" t="s">
        <v>58</v>
      </c>
      <c r="B41" s="76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1</v>
      </c>
      <c r="O41" s="25"/>
      <c r="P41"/>
      <c r="Q41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3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0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0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6" customFormat="1" x14ac:dyDescent="0.2">
      <c r="A46" s="39" t="s">
        <v>41</v>
      </c>
      <c r="B46" s="76"/>
      <c r="C46" s="54">
        <f>COUNTIF($C$3:$C$33,"V75")</f>
        <v>0</v>
      </c>
      <c r="D46" s="54">
        <f>COUNTIF($D$3:$D$33,"V75")</f>
        <v>1</v>
      </c>
      <c r="E46" s="54">
        <f>COUNTIF($E$3:$E$33,"V75")</f>
        <v>0</v>
      </c>
      <c r="F46" s="54">
        <f>COUNTIF($F$3:$F$33,"V75")</f>
        <v>1</v>
      </c>
      <c r="G46" s="54">
        <f>COUNTIF($G$3:$G$33,"V75")</f>
        <v>0</v>
      </c>
      <c r="H46" s="54">
        <f>COUNTIF($H$3:$H$33,"V75")</f>
        <v>1</v>
      </c>
      <c r="I46" s="54">
        <f>COUNTIF($I$3:$I$33,"V75")</f>
        <v>1</v>
      </c>
      <c r="J46" s="54">
        <f>COUNTIF($J$3:$J$33,"V75")</f>
        <v>0</v>
      </c>
      <c r="K46" s="54">
        <f>COUNTIF($K$3:$K$33,"V75")</f>
        <v>1</v>
      </c>
      <c r="L46" s="54">
        <f>COUNTIF($L$3:$L$33,"V75")</f>
        <v>0</v>
      </c>
      <c r="M46" s="54">
        <f>COUNTIF($M$3:$M$33,"V75")</f>
        <v>0</v>
      </c>
      <c r="N46" s="54">
        <f>COUNTIF($N$3:$N$33,"V75")</f>
        <v>0</v>
      </c>
      <c r="O46" s="25"/>
      <c r="P46"/>
      <c r="Q46"/>
    </row>
    <row r="47" spans="1:17" s="36" customFormat="1" x14ac:dyDescent="0.2">
      <c r="A47" s="30"/>
      <c r="B47" s="55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/>
      <c r="Q47"/>
    </row>
    <row r="48" spans="1:17" s="47" customFormat="1" ht="12.75" customHeight="1" x14ac:dyDescent="0.2">
      <c r="A48" s="30" t="s">
        <v>40</v>
      </c>
      <c r="B48" s="55"/>
      <c r="C48" s="24">
        <f>COUNTA(C6,C13,C20,C27)</f>
        <v>0</v>
      </c>
      <c r="D48" s="24">
        <f t="shared" ref="D48:N48" si="2">COUNTA(D6,D13,D20,D27)</f>
        <v>0</v>
      </c>
      <c r="E48" s="24">
        <f t="shared" si="2"/>
        <v>1</v>
      </c>
      <c r="F48" s="24">
        <f t="shared" si="2"/>
        <v>0</v>
      </c>
      <c r="G48" s="24">
        <f t="shared" si="2"/>
        <v>0</v>
      </c>
      <c r="H48" s="24">
        <f t="shared" si="2"/>
        <v>1</v>
      </c>
      <c r="I48" s="24">
        <f t="shared" si="2"/>
        <v>2</v>
      </c>
      <c r="J48" s="24">
        <f t="shared" si="2"/>
        <v>0</v>
      </c>
      <c r="K48" s="24">
        <f t="shared" si="2"/>
        <v>0</v>
      </c>
      <c r="L48" s="24">
        <f t="shared" si="2"/>
        <v>0</v>
      </c>
      <c r="M48" s="24">
        <f t="shared" si="2"/>
        <v>1</v>
      </c>
      <c r="N48" s="24">
        <f t="shared" si="2"/>
        <v>1</v>
      </c>
      <c r="O48" s="49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8.7109375" style="92" customWidth="1"/>
    <col min="2" max="2" width="7.7109375" style="93" customWidth="1"/>
    <col min="3" max="14" width="7.7109375" style="17" customWidth="1"/>
    <col min="15" max="15" width="9.140625" style="18" customWidth="1"/>
    <col min="16" max="16384" width="9.140625" style="18"/>
  </cols>
  <sheetData>
    <row r="1" spans="1:15" x14ac:dyDescent="0.2">
      <c r="A1" s="92" t="s">
        <v>14</v>
      </c>
    </row>
    <row r="2" spans="1:15" s="2" customFormat="1" ht="13.5" customHeight="1" x14ac:dyDescent="0.2">
      <c r="A2" s="92"/>
      <c r="B2" s="59"/>
      <c r="C2" s="19" t="s">
        <v>1</v>
      </c>
      <c r="D2" s="19" t="s">
        <v>20</v>
      </c>
      <c r="E2" s="19" t="s">
        <v>21</v>
      </c>
      <c r="F2" s="19" t="s">
        <v>22</v>
      </c>
      <c r="G2" s="19" t="s">
        <v>30</v>
      </c>
      <c r="H2" s="19" t="s">
        <v>2</v>
      </c>
      <c r="I2" s="19" t="s">
        <v>24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5</v>
      </c>
      <c r="O2" s="21"/>
    </row>
    <row r="3" spans="1:15" s="85" customFormat="1" x14ac:dyDescent="0.2">
      <c r="A3" s="82" t="str">
        <f t="shared" ref="A3:A32" si="0">TEXT(B3,"dddd")</f>
        <v>søndag</v>
      </c>
      <c r="B3" s="90">
        <f>August!B33+1</f>
        <v>41518</v>
      </c>
      <c r="C3" s="88"/>
      <c r="D3" s="88"/>
      <c r="E3" s="88"/>
      <c r="F3" s="88"/>
      <c r="G3" s="88"/>
      <c r="H3" s="88"/>
      <c r="I3" s="88" t="s">
        <v>53</v>
      </c>
      <c r="J3" s="88"/>
      <c r="K3" s="88"/>
      <c r="L3" s="88"/>
      <c r="M3" s="88"/>
      <c r="N3" s="88"/>
      <c r="O3" s="86"/>
    </row>
    <row r="4" spans="1:15" x14ac:dyDescent="0.2">
      <c r="A4" s="79" t="str">
        <f t="shared" si="0"/>
        <v>mandag</v>
      </c>
      <c r="B4" s="91">
        <f>B3+1</f>
        <v>41519</v>
      </c>
      <c r="C4" s="37"/>
      <c r="D4" s="37"/>
      <c r="E4" s="37"/>
      <c r="F4" s="37"/>
      <c r="G4" s="37" t="s">
        <v>52</v>
      </c>
      <c r="H4" s="37"/>
      <c r="I4" s="37"/>
      <c r="J4" s="37"/>
      <c r="K4" s="37"/>
      <c r="L4" s="37" t="s">
        <v>53</v>
      </c>
      <c r="M4" s="37"/>
      <c r="N4" s="37"/>
    </row>
    <row r="5" spans="1:15" s="38" customFormat="1" x14ac:dyDescent="0.2">
      <c r="A5" s="81" t="str">
        <f t="shared" si="0"/>
        <v>tirsdag</v>
      </c>
      <c r="B5" s="91">
        <f t="shared" ref="B5:B32" si="1">B4+1</f>
        <v>41520</v>
      </c>
      <c r="C5" s="37" t="s">
        <v>52</v>
      </c>
      <c r="D5" s="37"/>
      <c r="E5" s="37"/>
      <c r="F5" s="37"/>
      <c r="G5" s="37"/>
      <c r="H5" s="37"/>
      <c r="I5" s="37"/>
      <c r="J5" s="37" t="s">
        <v>53</v>
      </c>
      <c r="K5" s="37"/>
      <c r="L5" s="37"/>
      <c r="M5" s="37"/>
      <c r="N5" s="37"/>
    </row>
    <row r="6" spans="1:15" x14ac:dyDescent="0.2">
      <c r="A6" s="79" t="str">
        <f t="shared" si="0"/>
        <v>onsdag</v>
      </c>
      <c r="B6" s="91">
        <f t="shared" si="1"/>
        <v>41521</v>
      </c>
      <c r="C6" s="37" t="s">
        <v>72</v>
      </c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5" s="38" customFormat="1" x14ac:dyDescent="0.2">
      <c r="A7" s="79" t="str">
        <f t="shared" si="0"/>
        <v>torsdag</v>
      </c>
      <c r="B7" s="91">
        <f t="shared" si="1"/>
        <v>41522</v>
      </c>
      <c r="C7" s="37"/>
      <c r="D7" s="37" t="s">
        <v>52</v>
      </c>
      <c r="E7" s="37"/>
      <c r="F7" s="37"/>
      <c r="G7" s="37"/>
      <c r="H7" s="37"/>
      <c r="I7" s="37"/>
      <c r="J7" s="34"/>
      <c r="K7" s="37" t="s">
        <v>53</v>
      </c>
      <c r="L7" s="37"/>
      <c r="M7" s="37"/>
      <c r="N7" s="37"/>
    </row>
    <row r="8" spans="1:15" x14ac:dyDescent="0.2">
      <c r="A8" s="79" t="str">
        <f t="shared" si="0"/>
        <v>fredag</v>
      </c>
      <c r="B8" s="91">
        <f t="shared" si="1"/>
        <v>41523</v>
      </c>
      <c r="C8" s="37" t="s">
        <v>52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 t="s">
        <v>77</v>
      </c>
      <c r="O8" s="38"/>
    </row>
    <row r="9" spans="1:15" x14ac:dyDescent="0.2">
      <c r="A9" s="79" t="str">
        <f t="shared" si="0"/>
        <v>lørdag</v>
      </c>
      <c r="B9" s="91">
        <f t="shared" si="1"/>
        <v>41524</v>
      </c>
      <c r="C9" s="37" t="s">
        <v>41</v>
      </c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8"/>
    </row>
    <row r="10" spans="1:15" s="85" customFormat="1" x14ac:dyDescent="0.2">
      <c r="A10" s="82" t="str">
        <f t="shared" si="0"/>
        <v>søndag</v>
      </c>
      <c r="B10" s="90">
        <f t="shared" si="1"/>
        <v>41525</v>
      </c>
      <c r="C10" s="88" t="s">
        <v>58</v>
      </c>
      <c r="D10" s="88"/>
      <c r="E10" s="88"/>
      <c r="F10" s="88"/>
      <c r="G10" s="88"/>
      <c r="H10" s="88"/>
      <c r="I10" s="88"/>
      <c r="J10" s="88"/>
      <c r="K10" s="88"/>
      <c r="L10" s="88"/>
      <c r="M10" s="88" t="s">
        <v>56</v>
      </c>
      <c r="N10" s="88"/>
      <c r="O10" s="86"/>
    </row>
    <row r="11" spans="1:15" x14ac:dyDescent="0.2">
      <c r="A11" s="79" t="str">
        <f t="shared" si="0"/>
        <v>mandag</v>
      </c>
      <c r="B11" s="91">
        <f t="shared" si="1"/>
        <v>41526</v>
      </c>
      <c r="C11" s="37"/>
      <c r="D11" s="37"/>
      <c r="E11" s="37"/>
      <c r="F11" s="37"/>
      <c r="G11" s="37"/>
      <c r="H11" s="37" t="s">
        <v>52</v>
      </c>
      <c r="I11" s="37"/>
      <c r="J11" s="37"/>
      <c r="K11" s="37"/>
      <c r="L11" s="37" t="s">
        <v>53</v>
      </c>
      <c r="M11" s="37"/>
      <c r="N11" s="37"/>
      <c r="O11" s="38"/>
    </row>
    <row r="12" spans="1:15" s="38" customFormat="1" x14ac:dyDescent="0.2">
      <c r="A12" s="81" t="str">
        <f t="shared" si="0"/>
        <v>tirsdag</v>
      </c>
      <c r="B12" s="91">
        <f t="shared" si="1"/>
        <v>41527</v>
      </c>
      <c r="C12" s="37" t="s">
        <v>52</v>
      </c>
      <c r="D12" s="37"/>
      <c r="E12" s="37"/>
      <c r="F12" s="37"/>
      <c r="G12" s="37" t="s">
        <v>53</v>
      </c>
      <c r="H12" s="37"/>
      <c r="I12" s="37"/>
      <c r="J12" s="37"/>
      <c r="K12" s="37"/>
      <c r="L12" s="37"/>
      <c r="M12" s="37"/>
      <c r="N12" s="37"/>
    </row>
    <row r="13" spans="1:15" x14ac:dyDescent="0.2">
      <c r="A13" s="79" t="str">
        <f t="shared" si="0"/>
        <v>onsdag</v>
      </c>
      <c r="B13" s="91">
        <f t="shared" si="1"/>
        <v>41528</v>
      </c>
      <c r="C13" s="37" t="s">
        <v>72</v>
      </c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8"/>
    </row>
    <row r="14" spans="1:15" s="38" customFormat="1" x14ac:dyDescent="0.2">
      <c r="A14" s="79" t="str">
        <f t="shared" si="0"/>
        <v>torsdag</v>
      </c>
      <c r="B14" s="91">
        <f t="shared" si="1"/>
        <v>41529</v>
      </c>
      <c r="C14" s="37"/>
      <c r="D14" s="34" t="s">
        <v>52</v>
      </c>
      <c r="E14" s="37"/>
      <c r="F14" s="37"/>
      <c r="G14" s="37"/>
      <c r="H14" s="37"/>
      <c r="I14" s="37"/>
      <c r="J14" s="37"/>
      <c r="K14" s="37" t="s">
        <v>60</v>
      </c>
      <c r="L14" s="37"/>
      <c r="M14" s="37"/>
      <c r="N14" s="37" t="s">
        <v>56</v>
      </c>
    </row>
    <row r="15" spans="1:15" x14ac:dyDescent="0.2">
      <c r="A15" s="79" t="str">
        <f t="shared" si="0"/>
        <v>fredag</v>
      </c>
      <c r="B15" s="91">
        <f t="shared" si="1"/>
        <v>41530</v>
      </c>
      <c r="C15" s="37"/>
      <c r="D15" s="37"/>
      <c r="E15" s="37" t="s">
        <v>77</v>
      </c>
      <c r="F15" s="37"/>
      <c r="G15" s="37"/>
      <c r="H15" s="37"/>
      <c r="I15" s="37"/>
      <c r="J15" s="37"/>
      <c r="K15" s="37"/>
      <c r="L15" s="37"/>
      <c r="M15" s="37"/>
      <c r="N15" s="37"/>
      <c r="O15" s="38"/>
    </row>
    <row r="16" spans="1:15" x14ac:dyDescent="0.2">
      <c r="A16" s="79" t="str">
        <f t="shared" si="0"/>
        <v>lørdag</v>
      </c>
      <c r="B16" s="91">
        <f t="shared" si="1"/>
        <v>41531</v>
      </c>
      <c r="C16" s="37"/>
      <c r="D16" s="37"/>
      <c r="E16" s="37"/>
      <c r="F16" s="37"/>
      <c r="G16" s="37"/>
      <c r="H16" s="37"/>
      <c r="I16" s="37"/>
      <c r="J16" s="37" t="s">
        <v>73</v>
      </c>
      <c r="K16" s="37"/>
      <c r="L16" s="37"/>
      <c r="M16" s="37"/>
      <c r="N16" s="37"/>
      <c r="O16" s="38" t="s">
        <v>71</v>
      </c>
    </row>
    <row r="17" spans="1:16" s="85" customFormat="1" x14ac:dyDescent="0.2">
      <c r="A17" s="82" t="str">
        <f t="shared" si="0"/>
        <v>søndag</v>
      </c>
      <c r="B17" s="90">
        <f t="shared" si="1"/>
        <v>41532</v>
      </c>
      <c r="C17" s="88"/>
      <c r="D17" s="88"/>
      <c r="E17" s="88"/>
      <c r="F17" s="88"/>
      <c r="G17" s="88"/>
      <c r="H17" s="88"/>
      <c r="I17" s="88" t="s">
        <v>53</v>
      </c>
      <c r="J17" s="88"/>
      <c r="K17" s="88"/>
      <c r="L17" s="88"/>
      <c r="M17" s="88" t="s">
        <v>59</v>
      </c>
      <c r="N17" s="88"/>
      <c r="O17" s="38" t="s">
        <v>66</v>
      </c>
    </row>
    <row r="18" spans="1:16" x14ac:dyDescent="0.2">
      <c r="A18" s="79" t="str">
        <f t="shared" si="0"/>
        <v>mandag</v>
      </c>
      <c r="B18" s="91">
        <f t="shared" si="1"/>
        <v>41533</v>
      </c>
      <c r="D18" s="37"/>
      <c r="E18" s="37"/>
      <c r="F18" s="37" t="s">
        <v>53</v>
      </c>
      <c r="G18" s="37"/>
      <c r="H18" s="37"/>
      <c r="I18" s="37"/>
      <c r="J18" s="37"/>
      <c r="K18" s="37"/>
      <c r="L18" s="37" t="s">
        <v>52</v>
      </c>
      <c r="M18" s="37"/>
      <c r="N18" s="37"/>
      <c r="O18" s="38"/>
    </row>
    <row r="19" spans="1:16" s="38" customFormat="1" x14ac:dyDescent="0.2">
      <c r="A19" s="81" t="str">
        <f t="shared" si="0"/>
        <v>tirsdag</v>
      </c>
      <c r="B19" s="91">
        <f t="shared" si="1"/>
        <v>41534</v>
      </c>
      <c r="C19" s="37" t="s">
        <v>52</v>
      </c>
      <c r="D19" s="37"/>
      <c r="E19" s="37"/>
      <c r="F19" s="37"/>
      <c r="G19" s="37" t="s">
        <v>53</v>
      </c>
      <c r="H19" s="37"/>
      <c r="I19" s="37"/>
      <c r="J19" s="37"/>
      <c r="K19" s="37"/>
      <c r="L19" s="37"/>
      <c r="M19" s="37"/>
      <c r="N19" s="37"/>
    </row>
    <row r="20" spans="1:16" x14ac:dyDescent="0.2">
      <c r="A20" s="79" t="str">
        <f t="shared" si="0"/>
        <v>onsdag</v>
      </c>
      <c r="B20" s="91">
        <f t="shared" si="1"/>
        <v>41535</v>
      </c>
      <c r="C20" s="17" t="s">
        <v>72</v>
      </c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8"/>
    </row>
    <row r="21" spans="1:16" s="47" customFormat="1" x14ac:dyDescent="0.2">
      <c r="A21" s="79" t="str">
        <f t="shared" si="0"/>
        <v>torsdag</v>
      </c>
      <c r="B21" s="91">
        <f t="shared" si="1"/>
        <v>41536</v>
      </c>
      <c r="C21" s="37"/>
      <c r="D21" s="37"/>
      <c r="E21" s="37" t="s">
        <v>52</v>
      </c>
      <c r="F21" s="37"/>
      <c r="G21" s="37"/>
      <c r="H21" s="37"/>
      <c r="I21" s="34"/>
      <c r="J21" s="37"/>
      <c r="K21" s="37" t="s">
        <v>60</v>
      </c>
      <c r="L21" s="37"/>
      <c r="M21" s="37"/>
      <c r="N21" s="37" t="s">
        <v>56</v>
      </c>
    </row>
    <row r="22" spans="1:16" x14ac:dyDescent="0.2">
      <c r="A22" s="79" t="str">
        <f t="shared" si="0"/>
        <v>fredag</v>
      </c>
      <c r="B22" s="91">
        <f t="shared" si="1"/>
        <v>41537</v>
      </c>
      <c r="C22" s="37"/>
      <c r="D22" s="37"/>
      <c r="E22" s="37"/>
      <c r="F22" s="37"/>
      <c r="G22" s="37"/>
      <c r="H22" s="37" t="s">
        <v>77</v>
      </c>
      <c r="I22" s="37"/>
      <c r="J22" s="37"/>
      <c r="K22" s="37"/>
      <c r="L22" s="37"/>
      <c r="M22" s="37"/>
      <c r="N22" s="37"/>
      <c r="O22" s="38"/>
    </row>
    <row r="23" spans="1:16" x14ac:dyDescent="0.2">
      <c r="A23" s="79" t="str">
        <f t="shared" si="0"/>
        <v>lørdag</v>
      </c>
      <c r="B23" s="91">
        <f t="shared" si="1"/>
        <v>41538</v>
      </c>
      <c r="C23" s="37"/>
      <c r="D23" s="37"/>
      <c r="E23" s="37"/>
      <c r="F23" s="37"/>
      <c r="G23" s="37"/>
      <c r="H23" s="37"/>
      <c r="I23" s="37"/>
      <c r="J23" s="37" t="s">
        <v>41</v>
      </c>
      <c r="K23" s="37"/>
      <c r="L23" s="37"/>
      <c r="M23" s="37" t="s">
        <v>73</v>
      </c>
      <c r="N23" s="37"/>
    </row>
    <row r="24" spans="1:16" s="85" customFormat="1" x14ac:dyDescent="0.2">
      <c r="A24" s="82" t="str">
        <f t="shared" si="0"/>
        <v>søndag</v>
      </c>
      <c r="B24" s="90">
        <f t="shared" si="1"/>
        <v>41539</v>
      </c>
      <c r="C24" s="88"/>
      <c r="D24" s="88"/>
      <c r="E24" s="88"/>
      <c r="F24" s="88"/>
      <c r="G24" s="88"/>
      <c r="H24" s="88"/>
      <c r="I24" s="88"/>
      <c r="J24" s="88"/>
      <c r="K24" s="88"/>
      <c r="L24" s="88" t="s">
        <v>53</v>
      </c>
      <c r="M24" s="88"/>
      <c r="N24" s="88" t="s">
        <v>52</v>
      </c>
      <c r="O24" s="86" t="s">
        <v>68</v>
      </c>
    </row>
    <row r="25" spans="1:16" x14ac:dyDescent="0.2">
      <c r="A25" s="79" t="str">
        <f t="shared" si="0"/>
        <v>mandag</v>
      </c>
      <c r="B25" s="91">
        <f t="shared" si="1"/>
        <v>41540</v>
      </c>
      <c r="C25" s="37"/>
      <c r="D25" s="37"/>
      <c r="E25" s="37"/>
      <c r="F25" s="37" t="s">
        <v>53</v>
      </c>
      <c r="G25" s="37"/>
      <c r="H25" s="37" t="s">
        <v>52</v>
      </c>
      <c r="I25" s="37"/>
      <c r="J25" s="37"/>
      <c r="K25" s="37"/>
      <c r="L25" s="37"/>
      <c r="M25" s="37"/>
      <c r="N25" s="37"/>
      <c r="O25" s="38"/>
    </row>
    <row r="26" spans="1:16" s="38" customFormat="1" x14ac:dyDescent="0.2">
      <c r="A26" s="81" t="str">
        <f t="shared" si="0"/>
        <v>tirsdag</v>
      </c>
      <c r="B26" s="91">
        <f t="shared" si="1"/>
        <v>41541</v>
      </c>
      <c r="C26" s="37" t="s">
        <v>52</v>
      </c>
      <c r="D26" s="37"/>
      <c r="E26" s="37"/>
      <c r="F26" s="37"/>
      <c r="G26" s="37" t="s">
        <v>53</v>
      </c>
      <c r="H26" s="37"/>
      <c r="I26" s="37"/>
      <c r="J26" s="37"/>
      <c r="K26" s="37"/>
      <c r="L26" s="37"/>
      <c r="M26" s="37"/>
      <c r="N26" s="37"/>
    </row>
    <row r="27" spans="1:16" s="1" customFormat="1" x14ac:dyDescent="0.2">
      <c r="A27" s="79" t="str">
        <f t="shared" si="0"/>
        <v>onsdag</v>
      </c>
      <c r="B27" s="91">
        <f t="shared" si="1"/>
        <v>41542</v>
      </c>
      <c r="C27" s="37" t="s">
        <v>72</v>
      </c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 t="s">
        <v>52</v>
      </c>
      <c r="O27" s="18" t="s">
        <v>57</v>
      </c>
      <c r="P27" s="18"/>
    </row>
    <row r="28" spans="1:16" s="47" customFormat="1" x14ac:dyDescent="0.2">
      <c r="A28" s="79" t="str">
        <f t="shared" si="0"/>
        <v>torsdag</v>
      </c>
      <c r="B28" s="91">
        <f t="shared" si="1"/>
        <v>41543</v>
      </c>
      <c r="C28" s="34"/>
      <c r="D28" s="68" t="s">
        <v>52</v>
      </c>
      <c r="E28" s="37"/>
      <c r="F28" s="37"/>
      <c r="G28" s="37"/>
      <c r="H28" s="37"/>
      <c r="I28" s="37"/>
      <c r="J28" s="37"/>
      <c r="K28" s="34" t="s">
        <v>53</v>
      </c>
      <c r="L28" s="37"/>
      <c r="M28" s="37"/>
      <c r="N28" s="37"/>
      <c r="O28" s="37"/>
    </row>
    <row r="29" spans="1:16" ht="14.25" customHeight="1" x14ac:dyDescent="0.2">
      <c r="A29" s="79" t="str">
        <f t="shared" si="0"/>
        <v>fredag</v>
      </c>
      <c r="B29" s="91">
        <f t="shared" si="1"/>
        <v>41544</v>
      </c>
      <c r="C29" s="37"/>
      <c r="D29" s="37"/>
      <c r="E29" s="37" t="s">
        <v>77</v>
      </c>
      <c r="F29" s="37"/>
      <c r="G29" s="37"/>
      <c r="H29" s="37"/>
      <c r="I29" s="37"/>
      <c r="J29" s="37"/>
      <c r="K29" s="37"/>
      <c r="L29" s="37"/>
      <c r="M29" s="37"/>
      <c r="N29" s="37"/>
      <c r="O29" s="38"/>
    </row>
    <row r="30" spans="1:16" x14ac:dyDescent="0.2">
      <c r="A30" s="79" t="str">
        <f t="shared" si="0"/>
        <v>lørdag</v>
      </c>
      <c r="B30" s="91">
        <f t="shared" si="1"/>
        <v>41545</v>
      </c>
      <c r="C30" s="37"/>
      <c r="D30" s="37"/>
      <c r="E30" s="37"/>
      <c r="F30" s="37"/>
      <c r="G30" s="37"/>
      <c r="H30" s="37"/>
      <c r="I30" s="37" t="s">
        <v>41</v>
      </c>
      <c r="J30" s="37"/>
      <c r="K30" s="37"/>
      <c r="L30" s="37" t="s">
        <v>73</v>
      </c>
      <c r="M30" s="37"/>
      <c r="N30" s="37"/>
      <c r="O30" s="38"/>
    </row>
    <row r="31" spans="1:16" s="85" customFormat="1" x14ac:dyDescent="0.2">
      <c r="A31" s="82" t="str">
        <f t="shared" si="0"/>
        <v>søndag</v>
      </c>
      <c r="B31" s="90">
        <f t="shared" si="1"/>
        <v>41546</v>
      </c>
      <c r="C31" s="88"/>
      <c r="D31" s="88"/>
      <c r="E31" s="88"/>
      <c r="F31" s="88"/>
      <c r="G31" s="88" t="s">
        <v>53</v>
      </c>
      <c r="H31" s="88"/>
      <c r="I31" s="88"/>
      <c r="J31" s="88"/>
      <c r="K31" s="88"/>
      <c r="L31" s="88"/>
      <c r="M31" s="88"/>
      <c r="N31" s="88"/>
    </row>
    <row r="32" spans="1:16" x14ac:dyDescent="0.2">
      <c r="A32" s="79" t="str">
        <f t="shared" si="0"/>
        <v>mandag</v>
      </c>
      <c r="B32" s="91">
        <f t="shared" si="1"/>
        <v>41547</v>
      </c>
      <c r="C32" s="37" t="s">
        <v>52</v>
      </c>
      <c r="D32" s="37"/>
      <c r="E32" s="37"/>
      <c r="F32" s="37" t="s">
        <v>53</v>
      </c>
      <c r="G32" s="37"/>
      <c r="H32" s="37"/>
      <c r="I32" s="37"/>
      <c r="J32" s="37"/>
      <c r="K32" s="37"/>
      <c r="L32" s="37"/>
      <c r="M32" s="37"/>
      <c r="N32" s="37"/>
      <c r="O32" s="38"/>
    </row>
    <row r="33" spans="1:17" s="1" customFormat="1" ht="18" customHeight="1" x14ac:dyDescent="0.2">
      <c r="A33" s="74"/>
      <c r="B33" s="94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</row>
    <row r="34" spans="1:17" s="47" customFormat="1" ht="18" customHeight="1" x14ac:dyDescent="0.2">
      <c r="A34" s="74" t="s">
        <v>6</v>
      </c>
      <c r="B34" s="94"/>
      <c r="C34" s="95">
        <f>COUNTA($C$3:$C$33)</f>
        <v>12</v>
      </c>
      <c r="D34" s="95">
        <f>COUNTA($D$3:$D$33)</f>
        <v>3</v>
      </c>
      <c r="E34" s="95">
        <f>COUNTA($E$3:$E$33)</f>
        <v>3</v>
      </c>
      <c r="F34" s="95">
        <f>COUNTA($F$3:$F$33)</f>
        <v>3</v>
      </c>
      <c r="G34" s="95">
        <f>COUNTA($G$3:$G$33)</f>
        <v>5</v>
      </c>
      <c r="H34" s="95">
        <f>COUNTA($H$3:$H$33)</f>
        <v>3</v>
      </c>
      <c r="I34" s="95">
        <f>COUNTA($I$3:$I$33)</f>
        <v>3</v>
      </c>
      <c r="J34" s="95">
        <f>COUNTA($J$3:$J$33)</f>
        <v>3</v>
      </c>
      <c r="K34" s="95">
        <f>COUNTA($K$3:$K$33)</f>
        <v>4</v>
      </c>
      <c r="L34" s="95">
        <f>COUNTA($L$3:$L$33)</f>
        <v>5</v>
      </c>
      <c r="M34" s="95">
        <f>COUNTA($M$3:$M$33)</f>
        <v>3</v>
      </c>
      <c r="N34" s="95">
        <f>COUNTA($N$3:$N$33)</f>
        <v>5</v>
      </c>
      <c r="O34" s="96"/>
      <c r="P34" s="1"/>
      <c r="Q34" s="1"/>
    </row>
    <row r="35" spans="1:17" s="38" customFormat="1" x14ac:dyDescent="0.2">
      <c r="A35" s="78" t="s">
        <v>32</v>
      </c>
      <c r="B35" s="35"/>
      <c r="C35" s="54">
        <f>COUNTIF($C$3:$C$33,"L")</f>
        <v>6</v>
      </c>
      <c r="D35" s="54">
        <f>COUNTIF($D$3:$D$33,"L")</f>
        <v>3</v>
      </c>
      <c r="E35" s="54">
        <f>COUNTIF($E$3:$E$33,"L")</f>
        <v>1</v>
      </c>
      <c r="F35" s="54">
        <f>COUNTIF($F$3:$F$33,"L")</f>
        <v>0</v>
      </c>
      <c r="G35" s="54">
        <f>COUNTIF($G$3:$G$33,"L")</f>
        <v>1</v>
      </c>
      <c r="H35" s="54">
        <f>COUNTIF($H$3:$H$33,"L")</f>
        <v>2</v>
      </c>
      <c r="I35" s="54">
        <f>COUNTIF($I$3:$I$33,"L")</f>
        <v>0</v>
      </c>
      <c r="J35" s="54">
        <f>COUNTIF($J$3:$J$33,"L")</f>
        <v>0</v>
      </c>
      <c r="K35" s="54">
        <f>COUNTIF($K$3:$K$33,"L")</f>
        <v>0</v>
      </c>
      <c r="L35" s="54">
        <f>COUNTIF($L$3:$L$33,"L")</f>
        <v>1</v>
      </c>
      <c r="M35" s="54">
        <f>COUNTIF($M$3:$M$33,"L")</f>
        <v>0</v>
      </c>
      <c r="N35" s="54">
        <f>COUNTIF($N$3:$N$33,"L")</f>
        <v>2</v>
      </c>
      <c r="O35" s="25"/>
      <c r="P35" s="18"/>
      <c r="Q35" s="18"/>
    </row>
    <row r="36" spans="1:17" s="38" customFormat="1" x14ac:dyDescent="0.2">
      <c r="A36" s="78" t="s">
        <v>43</v>
      </c>
      <c r="B36" s="35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1</v>
      </c>
      <c r="N36" s="54">
        <f>COUNTIF($N$3:$N$33,"E")</f>
        <v>0</v>
      </c>
      <c r="O36" s="25"/>
      <c r="P36" s="18"/>
      <c r="Q36" s="18"/>
    </row>
    <row r="37" spans="1:17" s="38" customFormat="1" x14ac:dyDescent="0.2">
      <c r="A37" s="78" t="s">
        <v>45</v>
      </c>
      <c r="B37" s="35"/>
      <c r="C37" s="54">
        <f>COUNTIF($C$3:$C$33,"DD2")</f>
        <v>0</v>
      </c>
      <c r="D37" s="54">
        <f>COUNTIF($D$3:$D$33,"DD2")</f>
        <v>0</v>
      </c>
      <c r="E37" s="54">
        <f>COUNTIF($E$3:$E$33,"DD2")</f>
        <v>0</v>
      </c>
      <c r="F37" s="54">
        <f>COUNTIF($F$3:$F$33,"DD2")</f>
        <v>3</v>
      </c>
      <c r="G37" s="54">
        <f>COUNTIF($G$3:$G$33,"DD2")</f>
        <v>4</v>
      </c>
      <c r="H37" s="54">
        <f>COUNTIF($H$3:$H$33,"DD2")</f>
        <v>0</v>
      </c>
      <c r="I37" s="54">
        <f>COUNTIF($I$3:$I$33,"DD2")</f>
        <v>2</v>
      </c>
      <c r="J37" s="54">
        <f>COUNTIF($J$3:$J$33,"DD2")</f>
        <v>1</v>
      </c>
      <c r="K37" s="54">
        <f>COUNTIF($K$3:$K$33,"DD2")</f>
        <v>2</v>
      </c>
      <c r="L37" s="54">
        <f>COUNTIF($L$3:$L$33,"DD2")</f>
        <v>3</v>
      </c>
      <c r="M37" s="54">
        <f>COUNTIF($M$3:$M$33,"DD2")</f>
        <v>0</v>
      </c>
      <c r="N37" s="54">
        <f>COUNTIF($N$3:$N$33,"DD2")</f>
        <v>0</v>
      </c>
      <c r="O37" s="25"/>
      <c r="P37" s="18"/>
      <c r="Q37" s="18"/>
    </row>
    <row r="38" spans="1:17" s="38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0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2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 s="18"/>
      <c r="Q38" s="18"/>
    </row>
    <row r="39" spans="1:17" s="38" customFormat="1" x14ac:dyDescent="0.2">
      <c r="A39" s="78" t="s">
        <v>47</v>
      </c>
      <c r="B39" s="35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1</v>
      </c>
      <c r="N39" s="54">
        <f>COUNTIF($N$3:$N$33,"DD")+COUNTIF($N$3:$N$33,"V4/V5")</f>
        <v>2</v>
      </c>
      <c r="O39" s="25"/>
      <c r="P39" s="18"/>
      <c r="Q39" s="18"/>
    </row>
    <row r="40" spans="1:17" s="38" customFormat="1" x14ac:dyDescent="0.2">
      <c r="A40" s="78" t="s">
        <v>48</v>
      </c>
      <c r="B40" s="35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 s="18"/>
      <c r="Q40" s="18"/>
    </row>
    <row r="41" spans="1:17" s="38" customFormat="1" x14ac:dyDescent="0.2">
      <c r="A41" s="78" t="s">
        <v>58</v>
      </c>
      <c r="B41" s="35"/>
      <c r="C41" s="54">
        <f>COUNTIF($C$3:$C$33,"V64")+COUNTIF($C$3:$C$33,"V64/V5")</f>
        <v>1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 s="18"/>
      <c r="Q41" s="18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2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1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1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1</v>
      </c>
      <c r="K44" s="54">
        <f>COUNTIF($K$3:$K$33,"V65-L")+COUNTIF($K$3:$K$33,"V65/V5")</f>
        <v>0</v>
      </c>
      <c r="L44" s="54">
        <f>COUNTIF($L$3:$L$33,"V65-L")+COUNTIF($L$3:$L$33,"V65/V5")</f>
        <v>1</v>
      </c>
      <c r="M44" s="54">
        <f>COUNTIF($M$3:$M$33,"V65-L")+COUNTIF($M$3:$M$33,"V65/V5")</f>
        <v>1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8" customFormat="1" x14ac:dyDescent="0.2">
      <c r="A46" s="78" t="s">
        <v>41</v>
      </c>
      <c r="B46" s="35"/>
      <c r="C46" s="54">
        <f>COUNTIF($C$3:$C$33,"V75")</f>
        <v>1</v>
      </c>
      <c r="D46" s="54">
        <f>COUNTIF($D$3:$D$33,"V75")</f>
        <v>0</v>
      </c>
      <c r="E46" s="54">
        <f>COUNTIF($E$3:$E$33,"V75")</f>
        <v>0</v>
      </c>
      <c r="F46" s="54">
        <f>COUNTIF($F$3:$F$33,"V75")</f>
        <v>0</v>
      </c>
      <c r="G46" s="54">
        <f>COUNTIF($G$3:$G$33,"V75")</f>
        <v>0</v>
      </c>
      <c r="H46" s="54">
        <f>COUNTIF($H$3:$H$33,"V75")</f>
        <v>0</v>
      </c>
      <c r="I46" s="54">
        <f>COUNTIF($I$3:$I$33,"V75")</f>
        <v>1</v>
      </c>
      <c r="J46" s="54">
        <f>COUNTIF($J$3:$J$33,"V75")</f>
        <v>1</v>
      </c>
      <c r="K46" s="54">
        <f>COUNTIF($K$3:$K$33,"V75")</f>
        <v>0</v>
      </c>
      <c r="L46" s="54">
        <f>COUNTIF($L$3:$L$33,"V75")</f>
        <v>0</v>
      </c>
      <c r="M46" s="54">
        <f>COUNTIF($M$3:$M$33,"V75")</f>
        <v>0</v>
      </c>
      <c r="N46" s="54">
        <f>COUNTIF($N$3:$N$33,"V75")</f>
        <v>0</v>
      </c>
      <c r="O46" s="25"/>
      <c r="P46" s="18"/>
      <c r="Q46" s="18"/>
    </row>
    <row r="47" spans="1:17" s="38" customFormat="1" x14ac:dyDescent="0.2">
      <c r="A47" s="74"/>
      <c r="B47" s="9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 s="18"/>
      <c r="Q47" s="18"/>
    </row>
    <row r="48" spans="1:17" s="47" customFormat="1" ht="12.75" customHeight="1" x14ac:dyDescent="0.2">
      <c r="A48" s="74" t="s">
        <v>40</v>
      </c>
      <c r="B48" s="94"/>
      <c r="C48" s="24">
        <f>COUNTA(C3,C10,C17,C24,C31)</f>
        <v>1</v>
      </c>
      <c r="D48" s="24">
        <f t="shared" ref="D48:N48" si="2">COUNTA(D3,D10,D17,D24,D31)</f>
        <v>0</v>
      </c>
      <c r="E48" s="24">
        <f t="shared" si="2"/>
        <v>0</v>
      </c>
      <c r="F48" s="24">
        <f t="shared" si="2"/>
        <v>0</v>
      </c>
      <c r="G48" s="24">
        <f t="shared" si="2"/>
        <v>1</v>
      </c>
      <c r="H48" s="24">
        <f t="shared" si="2"/>
        <v>0</v>
      </c>
      <c r="I48" s="24">
        <f t="shared" si="2"/>
        <v>2</v>
      </c>
      <c r="J48" s="24">
        <f t="shared" si="2"/>
        <v>0</v>
      </c>
      <c r="K48" s="24">
        <f t="shared" si="2"/>
        <v>0</v>
      </c>
      <c r="L48" s="24">
        <f t="shared" si="2"/>
        <v>1</v>
      </c>
      <c r="M48" s="24">
        <f t="shared" si="2"/>
        <v>2</v>
      </c>
      <c r="N48" s="24">
        <f t="shared" si="2"/>
        <v>1</v>
      </c>
      <c r="O48" s="96"/>
      <c r="P48" s="1"/>
      <c r="Q48" s="1"/>
    </row>
  </sheetData>
  <phoneticPr fontId="0" type="noConversion"/>
  <printOptions gridLines="1" gridLinesSet="0"/>
  <pageMargins left="0.78740157480314965" right="0.78740157480314965" top="0.98425196850393704" bottom="0.98425196850393704" header="0.51181102362204722" footer="0.51181102362204722"/>
  <pageSetup paperSize="9" scale="74" orientation="landscape" r:id="rId1"/>
  <headerFooter alignWithMargins="0">
    <oddHeader>&amp;F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 activeCell="M30" sqref="M30"/>
    </sheetView>
  </sheetViews>
  <sheetFormatPr baseColWidth="10" defaultColWidth="9.140625" defaultRowHeight="12.75" x14ac:dyDescent="0.2"/>
  <cols>
    <col min="1" max="1" width="8.7109375" style="47" customWidth="1"/>
    <col min="2" max="2" width="7.7109375" style="91" customWidth="1"/>
    <col min="3" max="14" width="7.7109375" style="37" customWidth="1"/>
    <col min="15" max="15" width="25.5703125" style="38" customWidth="1"/>
    <col min="16" max="16" width="9.140625" style="38" customWidth="1"/>
    <col min="17" max="16384" width="9.140625" style="38"/>
  </cols>
  <sheetData>
    <row r="1" spans="1:16" x14ac:dyDescent="0.2">
      <c r="A1" s="47" t="s">
        <v>15</v>
      </c>
    </row>
    <row r="2" spans="1:16" s="64" customFormat="1" x14ac:dyDescent="0.2">
      <c r="A2" s="47"/>
      <c r="B2" s="91"/>
      <c r="C2" s="97" t="s">
        <v>1</v>
      </c>
      <c r="D2" s="97" t="s">
        <v>20</v>
      </c>
      <c r="E2" s="97" t="s">
        <v>21</v>
      </c>
      <c r="F2" s="98" t="s">
        <v>22</v>
      </c>
      <c r="G2" s="97" t="s">
        <v>28</v>
      </c>
      <c r="H2" s="97" t="s">
        <v>2</v>
      </c>
      <c r="I2" s="97" t="s">
        <v>31</v>
      </c>
      <c r="J2" s="97" t="s">
        <v>3</v>
      </c>
      <c r="K2" s="97" t="s">
        <v>4</v>
      </c>
      <c r="L2" s="97" t="s">
        <v>25</v>
      </c>
      <c r="M2" s="97" t="s">
        <v>33</v>
      </c>
      <c r="N2" s="97" t="s">
        <v>5</v>
      </c>
      <c r="P2" s="47"/>
    </row>
    <row r="3" spans="1:16" x14ac:dyDescent="0.2">
      <c r="A3" s="79" t="str">
        <f t="shared" ref="A3:A33" si="0">TEXT(B3,"dddd")</f>
        <v>tirsdag</v>
      </c>
      <c r="B3" s="91">
        <f>September!B32+1</f>
        <v>41548</v>
      </c>
      <c r="G3" s="37" t="s">
        <v>53</v>
      </c>
      <c r="J3" s="37" t="s">
        <v>52</v>
      </c>
    </row>
    <row r="4" spans="1:16" x14ac:dyDescent="0.2">
      <c r="A4" s="79" t="str">
        <f t="shared" si="0"/>
        <v>onsdag</v>
      </c>
      <c r="B4" s="91">
        <f>B3+1</f>
        <v>41549</v>
      </c>
      <c r="C4" s="37" t="s">
        <v>72</v>
      </c>
    </row>
    <row r="5" spans="1:16" x14ac:dyDescent="0.2">
      <c r="A5" s="79" t="str">
        <f t="shared" si="0"/>
        <v>torsdag</v>
      </c>
      <c r="B5" s="91">
        <f t="shared" ref="B5:B33" si="1">B4+1</f>
        <v>41550</v>
      </c>
      <c r="C5" s="34"/>
      <c r="D5" s="37" t="s">
        <v>52</v>
      </c>
      <c r="K5" s="37" t="s">
        <v>60</v>
      </c>
      <c r="L5" s="34"/>
      <c r="N5" s="37" t="s">
        <v>56</v>
      </c>
    </row>
    <row r="6" spans="1:16" x14ac:dyDescent="0.2">
      <c r="A6" s="79" t="str">
        <f t="shared" si="0"/>
        <v>fredag</v>
      </c>
      <c r="B6" s="91">
        <f t="shared" si="1"/>
        <v>41551</v>
      </c>
      <c r="H6" s="37" t="s">
        <v>77</v>
      </c>
    </row>
    <row r="7" spans="1:16" x14ac:dyDescent="0.2">
      <c r="A7" s="79" t="str">
        <f t="shared" si="0"/>
        <v>lørdag</v>
      </c>
      <c r="B7" s="91">
        <f t="shared" si="1"/>
        <v>41552</v>
      </c>
      <c r="I7" s="37" t="s">
        <v>73</v>
      </c>
      <c r="L7" s="37" t="s">
        <v>41</v>
      </c>
    </row>
    <row r="8" spans="1:16" s="86" customFormat="1" x14ac:dyDescent="0.2">
      <c r="A8" s="82" t="str">
        <f t="shared" si="0"/>
        <v>søndag</v>
      </c>
      <c r="B8" s="90">
        <f t="shared" si="1"/>
        <v>41553</v>
      </c>
      <c r="C8" s="88"/>
      <c r="D8" s="88"/>
      <c r="E8" s="88" t="s">
        <v>53</v>
      </c>
      <c r="F8" s="88"/>
      <c r="G8" s="88"/>
      <c r="H8" s="88"/>
      <c r="I8" s="88"/>
      <c r="J8" s="88"/>
      <c r="K8" s="88"/>
      <c r="L8" s="88"/>
      <c r="M8" s="88"/>
      <c r="N8" s="88"/>
    </row>
    <row r="9" spans="1:16" x14ac:dyDescent="0.2">
      <c r="A9" s="79" t="str">
        <f t="shared" si="0"/>
        <v>mandag</v>
      </c>
      <c r="B9" s="91">
        <f t="shared" si="1"/>
        <v>41554</v>
      </c>
      <c r="D9" s="37" t="s">
        <v>53</v>
      </c>
      <c r="L9" s="37" t="s">
        <v>52</v>
      </c>
    </row>
    <row r="10" spans="1:16" x14ac:dyDescent="0.2">
      <c r="A10" s="79" t="str">
        <f t="shared" si="0"/>
        <v>tirsdag</v>
      </c>
      <c r="B10" s="91">
        <f t="shared" si="1"/>
        <v>41555</v>
      </c>
      <c r="C10" s="37" t="s">
        <v>52</v>
      </c>
      <c r="J10" s="37" t="s">
        <v>53</v>
      </c>
    </row>
    <row r="11" spans="1:16" s="47" customFormat="1" x14ac:dyDescent="0.2">
      <c r="A11" s="79" t="str">
        <f t="shared" si="0"/>
        <v>onsdag</v>
      </c>
      <c r="B11" s="91">
        <f t="shared" si="1"/>
        <v>41556</v>
      </c>
      <c r="C11" s="37" t="s">
        <v>72</v>
      </c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</row>
    <row r="12" spans="1:16" x14ac:dyDescent="0.2">
      <c r="A12" s="79" t="str">
        <f t="shared" si="0"/>
        <v>torsdag</v>
      </c>
      <c r="B12" s="91">
        <f t="shared" si="1"/>
        <v>41557</v>
      </c>
      <c r="E12" s="37" t="s">
        <v>52</v>
      </c>
      <c r="F12" s="37" t="s">
        <v>60</v>
      </c>
      <c r="N12" s="37" t="s">
        <v>56</v>
      </c>
    </row>
    <row r="13" spans="1:16" x14ac:dyDescent="0.2">
      <c r="A13" s="79" t="str">
        <f t="shared" si="0"/>
        <v>fredag</v>
      </c>
      <c r="B13" s="91">
        <f t="shared" si="1"/>
        <v>41558</v>
      </c>
      <c r="H13" s="37" t="s">
        <v>77</v>
      </c>
    </row>
    <row r="14" spans="1:16" x14ac:dyDescent="0.2">
      <c r="A14" s="79" t="str">
        <f t="shared" si="0"/>
        <v>lørdag</v>
      </c>
      <c r="B14" s="91">
        <f t="shared" si="1"/>
        <v>41559</v>
      </c>
      <c r="G14" s="37" t="s">
        <v>41</v>
      </c>
      <c r="K14" s="37" t="s">
        <v>73</v>
      </c>
    </row>
    <row r="15" spans="1:16" s="86" customFormat="1" x14ac:dyDescent="0.2">
      <c r="A15" s="82" t="str">
        <f t="shared" si="0"/>
        <v>søndag</v>
      </c>
      <c r="B15" s="90">
        <f t="shared" si="1"/>
        <v>41560</v>
      </c>
      <c r="C15" s="88"/>
      <c r="D15" s="88"/>
      <c r="E15" s="88"/>
      <c r="F15" s="88"/>
      <c r="G15" s="88"/>
      <c r="H15" s="88"/>
      <c r="I15" s="88" t="s">
        <v>53</v>
      </c>
      <c r="J15" s="88"/>
      <c r="K15" s="88"/>
      <c r="L15" s="88"/>
      <c r="M15" s="88" t="s">
        <v>59</v>
      </c>
      <c r="N15" s="88"/>
    </row>
    <row r="16" spans="1:16" x14ac:dyDescent="0.2">
      <c r="A16" s="79" t="str">
        <f t="shared" si="0"/>
        <v>mandag</v>
      </c>
      <c r="B16" s="91">
        <f t="shared" si="1"/>
        <v>41561</v>
      </c>
      <c r="C16" s="37" t="s">
        <v>52</v>
      </c>
      <c r="L16" s="37" t="s">
        <v>53</v>
      </c>
    </row>
    <row r="17" spans="1:15" x14ac:dyDescent="0.2">
      <c r="A17" s="79" t="str">
        <f t="shared" si="0"/>
        <v>tirsdag</v>
      </c>
      <c r="B17" s="91">
        <f t="shared" si="1"/>
        <v>41562</v>
      </c>
      <c r="C17" s="37" t="s">
        <v>52</v>
      </c>
      <c r="J17" s="37" t="s">
        <v>53</v>
      </c>
    </row>
    <row r="18" spans="1:15" s="47" customFormat="1" x14ac:dyDescent="0.2">
      <c r="A18" s="79" t="str">
        <f t="shared" si="0"/>
        <v>onsdag</v>
      </c>
      <c r="B18" s="91">
        <f t="shared" si="1"/>
        <v>41563</v>
      </c>
      <c r="C18" s="37" t="s">
        <v>72</v>
      </c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 t="s">
        <v>52</v>
      </c>
      <c r="O18" s="38" t="s">
        <v>57</v>
      </c>
    </row>
    <row r="19" spans="1:15" x14ac:dyDescent="0.2">
      <c r="A19" s="79" t="str">
        <f t="shared" si="0"/>
        <v>torsdag</v>
      </c>
      <c r="B19" s="91">
        <f t="shared" si="1"/>
        <v>41564</v>
      </c>
      <c r="D19" s="37" t="s">
        <v>52</v>
      </c>
      <c r="F19" s="37" t="s">
        <v>53</v>
      </c>
      <c r="I19" s="34"/>
    </row>
    <row r="20" spans="1:15" x14ac:dyDescent="0.2">
      <c r="A20" s="79" t="str">
        <f t="shared" si="0"/>
        <v>fredag</v>
      </c>
      <c r="B20" s="91">
        <f t="shared" si="1"/>
        <v>41565</v>
      </c>
      <c r="E20" s="37" t="s">
        <v>77</v>
      </c>
      <c r="N20" s="37" t="s">
        <v>59</v>
      </c>
    </row>
    <row r="21" spans="1:15" x14ac:dyDescent="0.2">
      <c r="A21" s="79" t="str">
        <f t="shared" si="0"/>
        <v>lørdag</v>
      </c>
      <c r="B21" s="91">
        <f t="shared" si="1"/>
        <v>41566</v>
      </c>
      <c r="D21" s="37" t="s">
        <v>73</v>
      </c>
      <c r="K21" s="37" t="s">
        <v>41</v>
      </c>
    </row>
    <row r="22" spans="1:15" s="86" customFormat="1" x14ac:dyDescent="0.2">
      <c r="A22" s="82" t="str">
        <f t="shared" si="0"/>
        <v>søndag</v>
      </c>
      <c r="B22" s="90">
        <f t="shared" si="1"/>
        <v>41567</v>
      </c>
      <c r="C22" s="88"/>
      <c r="D22" s="88"/>
      <c r="E22" s="88"/>
      <c r="F22" s="88"/>
      <c r="G22" s="88"/>
      <c r="H22" s="88" t="s">
        <v>53</v>
      </c>
      <c r="I22" s="88"/>
      <c r="J22" s="88"/>
      <c r="K22" s="88"/>
      <c r="L22" s="88"/>
      <c r="M22" s="88" t="s">
        <v>59</v>
      </c>
      <c r="N22" s="88"/>
    </row>
    <row r="23" spans="1:15" x14ac:dyDescent="0.2">
      <c r="A23" s="79" t="str">
        <f t="shared" si="0"/>
        <v>mandag</v>
      </c>
      <c r="B23" s="91">
        <f t="shared" si="1"/>
        <v>41568</v>
      </c>
      <c r="G23" s="37" t="s">
        <v>52</v>
      </c>
      <c r="L23" s="37" t="s">
        <v>53</v>
      </c>
    </row>
    <row r="24" spans="1:15" x14ac:dyDescent="0.2">
      <c r="A24" s="79" t="str">
        <f t="shared" si="0"/>
        <v>tirsdag</v>
      </c>
      <c r="B24" s="91">
        <f t="shared" si="1"/>
        <v>41569</v>
      </c>
      <c r="C24" s="37" t="s">
        <v>52</v>
      </c>
      <c r="J24" s="37" t="s">
        <v>53</v>
      </c>
    </row>
    <row r="25" spans="1:15" x14ac:dyDescent="0.2">
      <c r="A25" s="79" t="str">
        <f t="shared" si="0"/>
        <v>onsdag</v>
      </c>
      <c r="B25" s="91">
        <f t="shared" si="1"/>
        <v>41570</v>
      </c>
      <c r="C25" s="37" t="s">
        <v>72</v>
      </c>
    </row>
    <row r="26" spans="1:15" x14ac:dyDescent="0.2">
      <c r="A26" s="79" t="str">
        <f t="shared" si="0"/>
        <v>torsdag</v>
      </c>
      <c r="B26" s="91">
        <f t="shared" si="1"/>
        <v>41571</v>
      </c>
      <c r="E26" s="37" t="s">
        <v>52</v>
      </c>
      <c r="F26" s="37" t="s">
        <v>53</v>
      </c>
    </row>
    <row r="27" spans="1:15" x14ac:dyDescent="0.2">
      <c r="A27" s="79" t="str">
        <f t="shared" si="0"/>
        <v>fredag</v>
      </c>
      <c r="B27" s="91">
        <f t="shared" si="1"/>
        <v>41572</v>
      </c>
      <c r="H27" s="37" t="s">
        <v>77</v>
      </c>
      <c r="N27" s="37" t="s">
        <v>59</v>
      </c>
    </row>
    <row r="28" spans="1:15" x14ac:dyDescent="0.2">
      <c r="A28" s="79" t="str">
        <f t="shared" si="0"/>
        <v>lørdag</v>
      </c>
      <c r="B28" s="91">
        <f t="shared" si="1"/>
        <v>41573</v>
      </c>
      <c r="I28" s="37" t="s">
        <v>41</v>
      </c>
      <c r="L28" s="37" t="s">
        <v>73</v>
      </c>
    </row>
    <row r="29" spans="1:15" s="86" customFormat="1" x14ac:dyDescent="0.2">
      <c r="A29" s="82" t="str">
        <f t="shared" si="0"/>
        <v>søndag</v>
      </c>
      <c r="B29" s="90">
        <f t="shared" si="1"/>
        <v>41574</v>
      </c>
      <c r="C29" s="89"/>
      <c r="D29" s="89"/>
      <c r="E29" s="89"/>
      <c r="F29" s="89"/>
      <c r="G29" s="89"/>
      <c r="H29" s="89"/>
      <c r="I29" s="89"/>
      <c r="J29" s="89"/>
      <c r="K29" s="89" t="s">
        <v>53</v>
      </c>
      <c r="L29" s="89"/>
      <c r="M29" s="89" t="s">
        <v>59</v>
      </c>
      <c r="N29" s="89"/>
    </row>
    <row r="30" spans="1:15" x14ac:dyDescent="0.2">
      <c r="A30" s="79" t="str">
        <f t="shared" si="0"/>
        <v>mandag</v>
      </c>
      <c r="B30" s="91">
        <f t="shared" si="1"/>
        <v>41575</v>
      </c>
      <c r="D30" s="37" t="s">
        <v>53</v>
      </c>
      <c r="G30" s="37" t="s">
        <v>52</v>
      </c>
    </row>
    <row r="31" spans="1:15" x14ac:dyDescent="0.2">
      <c r="A31" s="79" t="str">
        <f t="shared" si="0"/>
        <v>tirsdag</v>
      </c>
      <c r="B31" s="91">
        <f t="shared" si="1"/>
        <v>41576</v>
      </c>
      <c r="C31" s="37" t="s">
        <v>52</v>
      </c>
      <c r="J31" s="37" t="s">
        <v>53</v>
      </c>
    </row>
    <row r="32" spans="1:15" x14ac:dyDescent="0.2">
      <c r="A32" s="79" t="str">
        <f t="shared" si="0"/>
        <v>onsdag</v>
      </c>
      <c r="B32" s="91">
        <f t="shared" si="1"/>
        <v>41577</v>
      </c>
      <c r="C32" s="37" t="s">
        <v>72</v>
      </c>
    </row>
    <row r="33" spans="1:17" x14ac:dyDescent="0.2">
      <c r="A33" s="79" t="str">
        <f t="shared" si="0"/>
        <v>torsdag</v>
      </c>
      <c r="B33" s="91">
        <f t="shared" si="1"/>
        <v>41578</v>
      </c>
      <c r="E33" s="34"/>
      <c r="F33" s="37" t="s">
        <v>53</v>
      </c>
      <c r="H33" s="37" t="s">
        <v>52</v>
      </c>
    </row>
    <row r="34" spans="1:17" s="47" customFormat="1" ht="18" customHeight="1" x14ac:dyDescent="0.2">
      <c r="A34" s="74" t="s">
        <v>6</v>
      </c>
      <c r="B34" s="94"/>
      <c r="C34" s="95">
        <f>COUNTA($C$3:$C$33)</f>
        <v>10</v>
      </c>
      <c r="D34" s="95">
        <f>COUNTA($D$3:$D$33)</f>
        <v>5</v>
      </c>
      <c r="E34" s="95">
        <f>COUNTA($E$3:$E$33)</f>
        <v>4</v>
      </c>
      <c r="F34" s="95">
        <f>COUNTA($F$3:$F$33)</f>
        <v>4</v>
      </c>
      <c r="G34" s="95">
        <f>COUNTA($G$3:$G$33)</f>
        <v>4</v>
      </c>
      <c r="H34" s="95">
        <f>COUNTA($H$3:$H$33)</f>
        <v>5</v>
      </c>
      <c r="I34" s="95">
        <f>COUNTA($I$3:$I$33)</f>
        <v>3</v>
      </c>
      <c r="J34" s="95">
        <f>COUNTA($J$3:$J$33)</f>
        <v>5</v>
      </c>
      <c r="K34" s="95">
        <f>COUNTA($K$3:$K$33)</f>
        <v>4</v>
      </c>
      <c r="L34" s="95">
        <f>COUNTA($L$3:$L$33)</f>
        <v>5</v>
      </c>
      <c r="M34" s="95">
        <f>COUNTA($M$3:$M$33)</f>
        <v>3</v>
      </c>
      <c r="N34" s="95">
        <f>COUNTA($N$3:$N$33)</f>
        <v>5</v>
      </c>
      <c r="O34" s="96"/>
      <c r="P34" s="1"/>
      <c r="Q34" s="1"/>
    </row>
    <row r="35" spans="1:17" x14ac:dyDescent="0.2">
      <c r="A35" s="78" t="s">
        <v>32</v>
      </c>
      <c r="B35" s="35"/>
      <c r="C35" s="54">
        <f>COUNTIF($C$3:$C$33,"L")</f>
        <v>5</v>
      </c>
      <c r="D35" s="54">
        <f>COUNTIF($D$3:$D$33,"L")</f>
        <v>2</v>
      </c>
      <c r="E35" s="54">
        <f>COUNTIF($E$3:$E$33,"L")</f>
        <v>2</v>
      </c>
      <c r="F35" s="54">
        <f>COUNTIF($F$3:$F$33,"L")</f>
        <v>0</v>
      </c>
      <c r="G35" s="54">
        <f>COUNTIF($G$3:$G$33,"L")</f>
        <v>2</v>
      </c>
      <c r="H35" s="54">
        <f>COUNTIF($H$3:$H$33,"L")</f>
        <v>1</v>
      </c>
      <c r="I35" s="54">
        <f>COUNTIF($I$3:$I$33,"L")</f>
        <v>0</v>
      </c>
      <c r="J35" s="54">
        <f>COUNTIF($J$3:$J$33,"L")</f>
        <v>1</v>
      </c>
      <c r="K35" s="54">
        <f>COUNTIF($K$3:$K$33,"L")</f>
        <v>0</v>
      </c>
      <c r="L35" s="54">
        <f>COUNTIF($L$3:$L$33,"L")</f>
        <v>1</v>
      </c>
      <c r="M35" s="54">
        <f>COUNTIF($M$3:$M$33,"L")</f>
        <v>0</v>
      </c>
      <c r="N35" s="54">
        <f>COUNTIF($N$3:$N$33,"L")</f>
        <v>1</v>
      </c>
      <c r="O35" s="25"/>
      <c r="P35" s="18"/>
      <c r="Q35" s="18"/>
    </row>
    <row r="36" spans="1:17" x14ac:dyDescent="0.2">
      <c r="A36" s="78" t="s">
        <v>43</v>
      </c>
      <c r="B36" s="35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3</v>
      </c>
      <c r="N36" s="54">
        <f>COUNTIF($N$3:$N$33,"E")</f>
        <v>2</v>
      </c>
      <c r="O36" s="25"/>
      <c r="P36" s="18"/>
      <c r="Q36" s="18"/>
    </row>
    <row r="37" spans="1:17" x14ac:dyDescent="0.2">
      <c r="A37" s="78" t="s">
        <v>45</v>
      </c>
      <c r="B37" s="35"/>
      <c r="C37" s="54">
        <f>COUNTIF($C$3:$C$33,"DD2")</f>
        <v>0</v>
      </c>
      <c r="D37" s="54">
        <f>COUNTIF($D$3:$D$33,"DD2")</f>
        <v>2</v>
      </c>
      <c r="E37" s="54">
        <f>COUNTIF($E$3:$E$33,"DD2")</f>
        <v>1</v>
      </c>
      <c r="F37" s="54">
        <f>COUNTIF($F$3:$F$33,"DD2")</f>
        <v>3</v>
      </c>
      <c r="G37" s="54">
        <f>COUNTIF($G$3:$G$33,"DD2")</f>
        <v>1</v>
      </c>
      <c r="H37" s="54">
        <f>COUNTIF($H$3:$H$33,"DD2")</f>
        <v>1</v>
      </c>
      <c r="I37" s="54">
        <f>COUNTIF($I$3:$I$33,"DD2")</f>
        <v>1</v>
      </c>
      <c r="J37" s="54">
        <f>COUNTIF($J$3:$J$33,"DD2")</f>
        <v>4</v>
      </c>
      <c r="K37" s="54">
        <f>COUNTIF($K$3:$K$33,"DD2")</f>
        <v>1</v>
      </c>
      <c r="L37" s="54">
        <f>COUNTIF($L$3:$L$33,"DD2")</f>
        <v>2</v>
      </c>
      <c r="M37" s="54">
        <f>COUNTIF($M$3:$M$33,"DD2")</f>
        <v>0</v>
      </c>
      <c r="N37" s="54">
        <f>COUNTIF($N$3:$N$33,"DD2")</f>
        <v>0</v>
      </c>
      <c r="O37" s="25"/>
      <c r="P37" s="18"/>
      <c r="Q37" s="18"/>
    </row>
    <row r="38" spans="1:17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1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1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 s="18"/>
      <c r="Q38" s="18"/>
    </row>
    <row r="39" spans="1:17" x14ac:dyDescent="0.2">
      <c r="A39" s="78" t="s">
        <v>47</v>
      </c>
      <c r="B39" s="35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2</v>
      </c>
      <c r="O39" s="25"/>
      <c r="P39" s="18"/>
      <c r="Q39" s="18"/>
    </row>
    <row r="40" spans="1:17" x14ac:dyDescent="0.2">
      <c r="A40" s="78" t="s">
        <v>48</v>
      </c>
      <c r="B40" s="35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 s="18"/>
      <c r="Q40" s="18"/>
    </row>
    <row r="41" spans="1:17" x14ac:dyDescent="0.2">
      <c r="A41" s="78" t="s">
        <v>58</v>
      </c>
      <c r="B41" s="35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 s="18"/>
      <c r="Q41" s="18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5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1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3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1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1</v>
      </c>
      <c r="J44" s="54">
        <f>COUNTIF($J$3:$J$33,"V65-L")+COUNTIF($J$3:$J$33,"V65/V5")</f>
        <v>0</v>
      </c>
      <c r="K44" s="54">
        <f>COUNTIF($K$3:$K$33,"V65-L")+COUNTIF($K$3:$K$33,"V65/V5")</f>
        <v>1</v>
      </c>
      <c r="L44" s="54">
        <f>COUNTIF($L$3:$L$33,"V65-L")+COUNTIF($L$3:$L$33,"V65/V5")</f>
        <v>1</v>
      </c>
      <c r="M44" s="54">
        <f>COUNTIF($M$3:$M$33,"V65-L")+COUNTIF($M$3:$M$33,"V65/V5")</f>
        <v>0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x14ac:dyDescent="0.2">
      <c r="A46" s="78" t="s">
        <v>41</v>
      </c>
      <c r="B46" s="35"/>
      <c r="C46" s="54">
        <f>COUNTIF($C$3:$C$33,"V75")</f>
        <v>0</v>
      </c>
      <c r="D46" s="54">
        <f>COUNTIF($D$3:$D$33,"V75")</f>
        <v>0</v>
      </c>
      <c r="E46" s="54">
        <f>COUNTIF($E$3:$E$33,"V75")</f>
        <v>0</v>
      </c>
      <c r="F46" s="54">
        <f>COUNTIF($F$3:$F$33,"V75")</f>
        <v>0</v>
      </c>
      <c r="G46" s="54">
        <f>COUNTIF($G$3:$G$33,"V75")</f>
        <v>1</v>
      </c>
      <c r="H46" s="54">
        <f>COUNTIF($H$3:$H$33,"V75")</f>
        <v>0</v>
      </c>
      <c r="I46" s="54">
        <f>COUNTIF($I$3:$I$33,"V75")</f>
        <v>1</v>
      </c>
      <c r="J46" s="54">
        <f>COUNTIF($J$3:$J$33,"V75")</f>
        <v>0</v>
      </c>
      <c r="K46" s="54">
        <f>COUNTIF($K$3:$K$33,"V75")</f>
        <v>1</v>
      </c>
      <c r="L46" s="54">
        <f>COUNTIF($L$3:$L$33,"V75")</f>
        <v>1</v>
      </c>
      <c r="M46" s="54">
        <f>COUNTIF($M$3:$M$33,"V75")</f>
        <v>0</v>
      </c>
      <c r="N46" s="54">
        <f>COUNTIF($N$3:$N$33,"V75")</f>
        <v>0</v>
      </c>
      <c r="O46" s="25"/>
      <c r="P46" s="18"/>
      <c r="Q46" s="18"/>
    </row>
    <row r="47" spans="1:17" x14ac:dyDescent="0.2">
      <c r="A47" s="74"/>
      <c r="B47" s="9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 s="18"/>
      <c r="Q47" s="18"/>
    </row>
    <row r="48" spans="1:17" s="47" customFormat="1" ht="12.75" customHeight="1" x14ac:dyDescent="0.2">
      <c r="A48" s="74" t="s">
        <v>40</v>
      </c>
      <c r="B48" s="94"/>
      <c r="C48" s="24">
        <f>COUNTA(C8,C15,C22,C29)</f>
        <v>0</v>
      </c>
      <c r="D48" s="24">
        <f t="shared" ref="D48:N48" si="2">COUNTA(D8,D15,D22,D29)</f>
        <v>0</v>
      </c>
      <c r="E48" s="24">
        <f t="shared" si="2"/>
        <v>1</v>
      </c>
      <c r="F48" s="24">
        <f t="shared" si="2"/>
        <v>0</v>
      </c>
      <c r="G48" s="24">
        <f t="shared" si="2"/>
        <v>0</v>
      </c>
      <c r="H48" s="24">
        <f t="shared" si="2"/>
        <v>1</v>
      </c>
      <c r="I48" s="24">
        <f t="shared" si="2"/>
        <v>1</v>
      </c>
      <c r="J48" s="24">
        <f t="shared" si="2"/>
        <v>0</v>
      </c>
      <c r="K48" s="24">
        <f t="shared" si="2"/>
        <v>1</v>
      </c>
      <c r="L48" s="24">
        <f t="shared" si="2"/>
        <v>0</v>
      </c>
      <c r="M48" s="24">
        <f t="shared" si="2"/>
        <v>3</v>
      </c>
      <c r="N48" s="24">
        <f t="shared" si="2"/>
        <v>0</v>
      </c>
      <c r="O48" s="96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/>
    </sheetView>
  </sheetViews>
  <sheetFormatPr baseColWidth="10" defaultColWidth="9.140625" defaultRowHeight="12.75" x14ac:dyDescent="0.2"/>
  <cols>
    <col min="1" max="1" width="8.7109375" style="47" customWidth="1"/>
    <col min="2" max="2" width="7.7109375" style="91" customWidth="1"/>
    <col min="3" max="14" width="7.7109375" style="37" customWidth="1"/>
    <col min="15" max="15" width="26.5703125" style="38" customWidth="1"/>
    <col min="16" max="16" width="9.140625" style="38" customWidth="1"/>
    <col min="17" max="16384" width="9.140625" style="38"/>
  </cols>
  <sheetData>
    <row r="1" spans="1:16" x14ac:dyDescent="0.2">
      <c r="A1" s="47" t="s">
        <v>16</v>
      </c>
    </row>
    <row r="2" spans="1:16" s="46" customFormat="1" x14ac:dyDescent="0.2">
      <c r="A2" s="47"/>
      <c r="B2" s="65"/>
      <c r="C2" s="66" t="s">
        <v>1</v>
      </c>
      <c r="D2" s="66" t="s">
        <v>20</v>
      </c>
      <c r="E2" s="66" t="s">
        <v>21</v>
      </c>
      <c r="F2" s="67" t="s">
        <v>22</v>
      </c>
      <c r="G2" s="66" t="s">
        <v>28</v>
      </c>
      <c r="H2" s="66" t="s">
        <v>2</v>
      </c>
      <c r="I2" s="66" t="s">
        <v>31</v>
      </c>
      <c r="J2" s="66" t="s">
        <v>3</v>
      </c>
      <c r="K2" s="66" t="s">
        <v>4</v>
      </c>
      <c r="L2" s="66" t="s">
        <v>25</v>
      </c>
      <c r="M2" s="66" t="s">
        <v>33</v>
      </c>
      <c r="N2" s="66" t="s">
        <v>5</v>
      </c>
      <c r="P2" s="40"/>
    </row>
    <row r="3" spans="1:16" x14ac:dyDescent="0.2">
      <c r="A3" s="79" t="str">
        <f t="shared" ref="A3:A32" si="0">TEXT(B3,"dddd")</f>
        <v>fredag</v>
      </c>
      <c r="B3" s="91">
        <f>Oktober!B33+1</f>
        <v>41579</v>
      </c>
      <c r="C3" s="37" t="s">
        <v>77</v>
      </c>
      <c r="N3" s="37" t="s">
        <v>59</v>
      </c>
    </row>
    <row r="4" spans="1:16" x14ac:dyDescent="0.2">
      <c r="A4" s="79" t="str">
        <f t="shared" si="0"/>
        <v>lørdag</v>
      </c>
      <c r="B4" s="91">
        <f>B3+1</f>
        <v>41580</v>
      </c>
      <c r="E4" s="37" t="s">
        <v>41</v>
      </c>
      <c r="K4" s="37" t="s">
        <v>73</v>
      </c>
    </row>
    <row r="5" spans="1:16" s="86" customFormat="1" x14ac:dyDescent="0.2">
      <c r="A5" s="82" t="str">
        <f t="shared" si="0"/>
        <v>søndag</v>
      </c>
      <c r="B5" s="90">
        <f t="shared" ref="B5:B32" si="1">B4+1</f>
        <v>41581</v>
      </c>
      <c r="C5" s="88"/>
      <c r="D5" s="88"/>
      <c r="E5" s="88"/>
      <c r="F5" s="88"/>
      <c r="G5" s="88" t="s">
        <v>53</v>
      </c>
      <c r="H5" s="88"/>
      <c r="I5" s="88"/>
      <c r="J5" s="88"/>
      <c r="K5" s="88"/>
      <c r="L5" s="88"/>
      <c r="M5" s="88"/>
      <c r="N5" s="88"/>
    </row>
    <row r="6" spans="1:16" x14ac:dyDescent="0.2">
      <c r="A6" s="79" t="str">
        <f t="shared" si="0"/>
        <v>mandag</v>
      </c>
      <c r="B6" s="91">
        <f t="shared" si="1"/>
        <v>41582</v>
      </c>
      <c r="C6" s="37" t="s">
        <v>52</v>
      </c>
      <c r="L6" s="37" t="s">
        <v>53</v>
      </c>
    </row>
    <row r="7" spans="1:16" x14ac:dyDescent="0.2">
      <c r="A7" s="79" t="str">
        <f t="shared" si="0"/>
        <v>tirsdag</v>
      </c>
      <c r="B7" s="91">
        <f t="shared" si="1"/>
        <v>41583</v>
      </c>
      <c r="C7" s="37" t="s">
        <v>52</v>
      </c>
      <c r="J7" s="37" t="s">
        <v>53</v>
      </c>
    </row>
    <row r="8" spans="1:16" x14ac:dyDescent="0.2">
      <c r="A8" s="79" t="str">
        <f t="shared" si="0"/>
        <v>onsdag</v>
      </c>
      <c r="B8" s="91">
        <f t="shared" si="1"/>
        <v>41584</v>
      </c>
      <c r="C8" s="37" t="s">
        <v>72</v>
      </c>
    </row>
    <row r="9" spans="1:16" x14ac:dyDescent="0.2">
      <c r="A9" s="79" t="str">
        <f t="shared" si="0"/>
        <v>torsdag</v>
      </c>
      <c r="B9" s="91">
        <f t="shared" si="1"/>
        <v>41585</v>
      </c>
      <c r="D9" s="37" t="s">
        <v>52</v>
      </c>
      <c r="H9" s="34"/>
      <c r="K9" s="37" t="s">
        <v>53</v>
      </c>
    </row>
    <row r="10" spans="1:16" x14ac:dyDescent="0.2">
      <c r="A10" s="79" t="str">
        <f t="shared" si="0"/>
        <v>fredag</v>
      </c>
      <c r="B10" s="91">
        <f t="shared" si="1"/>
        <v>41586</v>
      </c>
      <c r="E10" s="37" t="s">
        <v>77</v>
      </c>
      <c r="N10" s="37" t="s">
        <v>59</v>
      </c>
    </row>
    <row r="11" spans="1:16" x14ac:dyDescent="0.2">
      <c r="A11" s="79" t="str">
        <f t="shared" si="0"/>
        <v>lørdag</v>
      </c>
      <c r="B11" s="91">
        <f t="shared" si="1"/>
        <v>41587</v>
      </c>
      <c r="H11" s="37" t="s">
        <v>41</v>
      </c>
      <c r="J11" s="37" t="s">
        <v>73</v>
      </c>
    </row>
    <row r="12" spans="1:16" s="86" customFormat="1" x14ac:dyDescent="0.2">
      <c r="A12" s="82" t="str">
        <f t="shared" si="0"/>
        <v>søndag</v>
      </c>
      <c r="B12" s="90">
        <f t="shared" si="1"/>
        <v>41588</v>
      </c>
      <c r="C12" s="88"/>
      <c r="D12" s="88"/>
      <c r="E12" s="88"/>
      <c r="F12" s="88"/>
      <c r="G12" s="88"/>
      <c r="H12" s="88"/>
      <c r="I12" s="88" t="s">
        <v>53</v>
      </c>
      <c r="J12" s="88"/>
      <c r="K12" s="88"/>
      <c r="L12" s="88"/>
      <c r="M12" s="88" t="s">
        <v>59</v>
      </c>
      <c r="N12" s="88"/>
    </row>
    <row r="13" spans="1:16" x14ac:dyDescent="0.2">
      <c r="A13" s="79" t="str">
        <f t="shared" si="0"/>
        <v>mandag</v>
      </c>
      <c r="B13" s="91">
        <f t="shared" si="1"/>
        <v>41589</v>
      </c>
      <c r="F13" s="37" t="s">
        <v>52</v>
      </c>
      <c r="L13" s="37" t="s">
        <v>53</v>
      </c>
    </row>
    <row r="14" spans="1:16" x14ac:dyDescent="0.2">
      <c r="A14" s="79" t="str">
        <f t="shared" si="0"/>
        <v>tirsdag</v>
      </c>
      <c r="B14" s="91">
        <f t="shared" si="1"/>
        <v>41590</v>
      </c>
      <c r="C14" s="37" t="s">
        <v>52</v>
      </c>
      <c r="G14" s="37" t="s">
        <v>53</v>
      </c>
    </row>
    <row r="15" spans="1:16" s="47" customFormat="1" x14ac:dyDescent="0.2">
      <c r="A15" s="79" t="str">
        <f t="shared" si="0"/>
        <v>onsdag</v>
      </c>
      <c r="B15" s="91">
        <f t="shared" si="1"/>
        <v>41591</v>
      </c>
      <c r="C15" s="37" t="s">
        <v>72</v>
      </c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</row>
    <row r="16" spans="1:16" x14ac:dyDescent="0.2">
      <c r="A16" s="79" t="str">
        <f t="shared" si="0"/>
        <v>torsdag</v>
      </c>
      <c r="B16" s="91">
        <f t="shared" si="1"/>
        <v>41592</v>
      </c>
      <c r="C16" s="37" t="s">
        <v>52</v>
      </c>
      <c r="F16" s="34"/>
      <c r="K16" s="37" t="s">
        <v>53</v>
      </c>
    </row>
    <row r="17" spans="1:15" x14ac:dyDescent="0.2">
      <c r="A17" s="79" t="str">
        <f t="shared" si="0"/>
        <v>fredag</v>
      </c>
      <c r="B17" s="91">
        <f t="shared" si="1"/>
        <v>41593</v>
      </c>
      <c r="E17" s="37" t="s">
        <v>77</v>
      </c>
      <c r="N17" s="37" t="s">
        <v>59</v>
      </c>
    </row>
    <row r="18" spans="1:15" x14ac:dyDescent="0.2">
      <c r="A18" s="79" t="str">
        <f t="shared" si="0"/>
        <v>lørdag</v>
      </c>
      <c r="B18" s="91">
        <f t="shared" si="1"/>
        <v>41594</v>
      </c>
      <c r="D18" s="37" t="s">
        <v>73</v>
      </c>
      <c r="J18" s="37" t="s">
        <v>41</v>
      </c>
    </row>
    <row r="19" spans="1:15" s="86" customFormat="1" x14ac:dyDescent="0.2">
      <c r="A19" s="82" t="str">
        <f t="shared" si="0"/>
        <v>søndag</v>
      </c>
      <c r="B19" s="90">
        <f t="shared" si="1"/>
        <v>41595</v>
      </c>
      <c r="C19" s="88"/>
      <c r="E19" s="88"/>
      <c r="F19" s="88"/>
      <c r="G19" s="88"/>
      <c r="H19" s="88" t="s">
        <v>53</v>
      </c>
      <c r="I19" s="88"/>
      <c r="J19" s="88"/>
      <c r="K19" s="88"/>
      <c r="L19" s="88"/>
      <c r="M19" s="88" t="s">
        <v>59</v>
      </c>
      <c r="N19" s="88"/>
    </row>
    <row r="20" spans="1:15" x14ac:dyDescent="0.2">
      <c r="A20" s="79" t="str">
        <f t="shared" si="0"/>
        <v>mandag</v>
      </c>
      <c r="B20" s="91">
        <f t="shared" si="1"/>
        <v>41596</v>
      </c>
      <c r="C20" s="37" t="s">
        <v>52</v>
      </c>
      <c r="L20" s="37" t="s">
        <v>53</v>
      </c>
    </row>
    <row r="21" spans="1:15" x14ac:dyDescent="0.2">
      <c r="A21" s="79" t="str">
        <f t="shared" si="0"/>
        <v>tirsdag</v>
      </c>
      <c r="B21" s="91">
        <f t="shared" si="1"/>
        <v>41597</v>
      </c>
      <c r="C21" s="37" t="s">
        <v>52</v>
      </c>
      <c r="G21" s="37" t="s">
        <v>53</v>
      </c>
    </row>
    <row r="22" spans="1:15" x14ac:dyDescent="0.2">
      <c r="A22" s="79" t="str">
        <f t="shared" si="0"/>
        <v>onsdag</v>
      </c>
      <c r="B22" s="91">
        <f t="shared" si="1"/>
        <v>41598</v>
      </c>
      <c r="C22" s="37" t="s">
        <v>41</v>
      </c>
      <c r="N22" s="37" t="s">
        <v>52</v>
      </c>
      <c r="O22" s="38" t="s">
        <v>57</v>
      </c>
    </row>
    <row r="23" spans="1:15" x14ac:dyDescent="0.2">
      <c r="A23" s="79" t="str">
        <f t="shared" si="0"/>
        <v>torsdag</v>
      </c>
      <c r="B23" s="91">
        <f t="shared" si="1"/>
        <v>41599</v>
      </c>
      <c r="D23" s="37" t="s">
        <v>52</v>
      </c>
      <c r="K23" s="37" t="s">
        <v>53</v>
      </c>
    </row>
    <row r="24" spans="1:15" x14ac:dyDescent="0.2">
      <c r="A24" s="79" t="str">
        <f t="shared" si="0"/>
        <v>fredag</v>
      </c>
      <c r="B24" s="91">
        <f t="shared" si="1"/>
        <v>41600</v>
      </c>
      <c r="H24" s="37" t="s">
        <v>77</v>
      </c>
      <c r="N24" s="37" t="s">
        <v>59</v>
      </c>
    </row>
    <row r="25" spans="1:15" x14ac:dyDescent="0.2">
      <c r="A25" s="79" t="str">
        <f t="shared" si="0"/>
        <v>lørdag</v>
      </c>
      <c r="B25" s="91">
        <f t="shared" si="1"/>
        <v>41601</v>
      </c>
      <c r="F25" s="37" t="s">
        <v>41</v>
      </c>
      <c r="L25" s="37" t="s">
        <v>73</v>
      </c>
    </row>
    <row r="26" spans="1:15" s="86" customFormat="1" x14ac:dyDescent="0.2">
      <c r="A26" s="82" t="str">
        <f t="shared" si="0"/>
        <v>søndag</v>
      </c>
      <c r="B26" s="90">
        <f t="shared" si="1"/>
        <v>41602</v>
      </c>
      <c r="C26" s="88"/>
      <c r="D26" s="88"/>
      <c r="E26" s="88"/>
      <c r="F26" s="88"/>
      <c r="G26" s="88"/>
      <c r="H26" s="88"/>
      <c r="I26" s="88" t="s">
        <v>53</v>
      </c>
      <c r="J26" s="88"/>
      <c r="K26" s="88"/>
      <c r="L26" s="88"/>
      <c r="M26" s="88" t="s">
        <v>59</v>
      </c>
      <c r="N26" s="88"/>
    </row>
    <row r="27" spans="1:15" x14ac:dyDescent="0.2">
      <c r="A27" s="79" t="str">
        <f t="shared" si="0"/>
        <v>mandag</v>
      </c>
      <c r="B27" s="91">
        <f t="shared" si="1"/>
        <v>41603</v>
      </c>
      <c r="D27" s="37" t="s">
        <v>53</v>
      </c>
    </row>
    <row r="28" spans="1:15" x14ac:dyDescent="0.2">
      <c r="A28" s="79" t="str">
        <f t="shared" si="0"/>
        <v>tirsdag</v>
      </c>
      <c r="B28" s="91">
        <f t="shared" si="1"/>
        <v>41604</v>
      </c>
      <c r="C28" s="37" t="s">
        <v>52</v>
      </c>
      <c r="J28" s="37" t="s">
        <v>53</v>
      </c>
    </row>
    <row r="29" spans="1:15" x14ac:dyDescent="0.2">
      <c r="A29" s="79" t="str">
        <f t="shared" si="0"/>
        <v>onsdag</v>
      </c>
      <c r="B29" s="91">
        <f t="shared" si="1"/>
        <v>41605</v>
      </c>
      <c r="C29" s="37" t="s">
        <v>72</v>
      </c>
    </row>
    <row r="30" spans="1:15" x14ac:dyDescent="0.2">
      <c r="A30" s="79" t="str">
        <f t="shared" si="0"/>
        <v>torsdag</v>
      </c>
      <c r="B30" s="91">
        <f t="shared" si="1"/>
        <v>41606</v>
      </c>
      <c r="G30" s="37" t="s">
        <v>52</v>
      </c>
      <c r="K30" s="37" t="s">
        <v>53</v>
      </c>
    </row>
    <row r="31" spans="1:15" x14ac:dyDescent="0.2">
      <c r="A31" s="79" t="str">
        <f t="shared" si="0"/>
        <v>fredag</v>
      </c>
      <c r="B31" s="91">
        <f t="shared" si="1"/>
        <v>41607</v>
      </c>
      <c r="E31" s="37" t="s">
        <v>77</v>
      </c>
      <c r="N31" s="37" t="s">
        <v>59</v>
      </c>
    </row>
    <row r="32" spans="1:15" x14ac:dyDescent="0.2">
      <c r="A32" s="79" t="str">
        <f t="shared" si="0"/>
        <v>lørdag</v>
      </c>
      <c r="B32" s="91">
        <f t="shared" si="1"/>
        <v>41608</v>
      </c>
      <c r="D32" s="37" t="s">
        <v>73</v>
      </c>
      <c r="L32" s="37" t="s">
        <v>41</v>
      </c>
    </row>
    <row r="33" spans="1:17" s="47" customFormat="1" ht="18.75" customHeight="1" x14ac:dyDescent="0.2">
      <c r="A33" s="74"/>
      <c r="B33" s="94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</row>
    <row r="34" spans="1:17" s="47" customFormat="1" ht="18" customHeight="1" x14ac:dyDescent="0.2">
      <c r="A34" s="74" t="s">
        <v>6</v>
      </c>
      <c r="B34" s="94"/>
      <c r="C34" s="95">
        <f>COUNTA($C$3:$C$33)</f>
        <v>12</v>
      </c>
      <c r="D34" s="95">
        <f>COUNTA($D$3:$D$33)</f>
        <v>5</v>
      </c>
      <c r="E34" s="95">
        <f>COUNTA($E$3:$E$33)</f>
        <v>4</v>
      </c>
      <c r="F34" s="95">
        <f>COUNTA($F$3:$F$33)</f>
        <v>2</v>
      </c>
      <c r="G34" s="95">
        <f>COUNTA($G$3:$G$33)</f>
        <v>4</v>
      </c>
      <c r="H34" s="95">
        <f>COUNTA($H$3:$H$33)</f>
        <v>3</v>
      </c>
      <c r="I34" s="95">
        <f>COUNTA($I$3:$I$33)</f>
        <v>2</v>
      </c>
      <c r="J34" s="95">
        <f>COUNTA($J$3:$J$33)</f>
        <v>4</v>
      </c>
      <c r="K34" s="95">
        <f>COUNTA($K$3:$K$33)</f>
        <v>5</v>
      </c>
      <c r="L34" s="95">
        <f>COUNTA($L$3:$L$33)</f>
        <v>5</v>
      </c>
      <c r="M34" s="95">
        <f>COUNTA($M$3:$M$33)</f>
        <v>3</v>
      </c>
      <c r="N34" s="95">
        <f>COUNTA($N$3:$N$33)</f>
        <v>6</v>
      </c>
      <c r="O34" s="96"/>
      <c r="P34" s="1"/>
      <c r="Q34" s="1"/>
    </row>
    <row r="35" spans="1:17" x14ac:dyDescent="0.2">
      <c r="A35" s="78" t="s">
        <v>32</v>
      </c>
      <c r="B35" s="35"/>
      <c r="C35" s="54">
        <f>COUNTIF($C$3:$C$33,"L")</f>
        <v>7</v>
      </c>
      <c r="D35" s="54">
        <f>COUNTIF($D$3:$D$33,"L")</f>
        <v>2</v>
      </c>
      <c r="E35" s="54">
        <f>COUNTIF($E$3:$E$33,"L")</f>
        <v>0</v>
      </c>
      <c r="F35" s="54">
        <f>COUNTIF($F$3:$F$33,"L")</f>
        <v>1</v>
      </c>
      <c r="G35" s="54">
        <f>COUNTIF($G$3:$G$33,"L")</f>
        <v>1</v>
      </c>
      <c r="H35" s="54">
        <f>COUNTIF($H$3:$H$33,"L")</f>
        <v>0</v>
      </c>
      <c r="I35" s="54">
        <f>COUNTIF($I$3:$I$33,"L")</f>
        <v>0</v>
      </c>
      <c r="J35" s="54">
        <f>COUNTIF($J$3:$J$33,"L")</f>
        <v>0</v>
      </c>
      <c r="K35" s="54">
        <f>COUNTIF($K$3:$K$33,"L")</f>
        <v>0</v>
      </c>
      <c r="L35" s="54">
        <f>COUNTIF($L$3:$L$33,"L")</f>
        <v>0</v>
      </c>
      <c r="M35" s="54">
        <f>COUNTIF($M$3:$M$33,"L")</f>
        <v>0</v>
      </c>
      <c r="N35" s="54">
        <f>COUNTIF($N$3:$N$33,"L")</f>
        <v>1</v>
      </c>
      <c r="O35" s="25"/>
      <c r="P35" s="18"/>
      <c r="Q35" s="18"/>
    </row>
    <row r="36" spans="1:17" x14ac:dyDescent="0.2">
      <c r="A36" s="78" t="s">
        <v>43</v>
      </c>
      <c r="B36" s="35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3</v>
      </c>
      <c r="N36" s="54">
        <f>COUNTIF($N$3:$N$33,"E")</f>
        <v>5</v>
      </c>
      <c r="O36" s="25"/>
      <c r="P36" s="18"/>
      <c r="Q36" s="18"/>
    </row>
    <row r="37" spans="1:17" x14ac:dyDescent="0.2">
      <c r="A37" s="78" t="s">
        <v>45</v>
      </c>
      <c r="B37" s="35"/>
      <c r="C37" s="54">
        <f>COUNTIF($C$3:$C$33,"DD2")</f>
        <v>0</v>
      </c>
      <c r="D37" s="54">
        <f>COUNTIF($D$3:$D$33,"DD2")</f>
        <v>1</v>
      </c>
      <c r="E37" s="54">
        <f>COUNTIF($E$3:$E$33,"DD2")</f>
        <v>0</v>
      </c>
      <c r="F37" s="54">
        <f>COUNTIF($F$3:$F$33,"DD2")</f>
        <v>0</v>
      </c>
      <c r="G37" s="54">
        <f>COUNTIF($G$3:$G$33,"DD2")</f>
        <v>3</v>
      </c>
      <c r="H37" s="54">
        <f>COUNTIF($H$3:$H$33,"DD2")</f>
        <v>1</v>
      </c>
      <c r="I37" s="54">
        <f>COUNTIF($I$3:$I$33,"DD2")</f>
        <v>2</v>
      </c>
      <c r="J37" s="54">
        <f>COUNTIF($J$3:$J$33,"DD2")</f>
        <v>2</v>
      </c>
      <c r="K37" s="54">
        <f>COUNTIF($K$3:$K$33,"DD2")</f>
        <v>4</v>
      </c>
      <c r="L37" s="54">
        <f>COUNTIF($L$3:$L$33,"DD2")</f>
        <v>3</v>
      </c>
      <c r="M37" s="54">
        <f>COUNTIF($M$3:$M$33,"DD2")</f>
        <v>0</v>
      </c>
      <c r="N37" s="54">
        <f>COUNTIF($N$3:$N$33,"DD2")</f>
        <v>0</v>
      </c>
      <c r="O37" s="25"/>
      <c r="P37" s="18"/>
      <c r="Q37" s="18"/>
    </row>
    <row r="38" spans="1:17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0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0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 s="18"/>
      <c r="Q38" s="18"/>
    </row>
    <row r="39" spans="1:17" x14ac:dyDescent="0.2">
      <c r="A39" s="78" t="s">
        <v>47</v>
      </c>
      <c r="B39" s="35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0</v>
      </c>
      <c r="O39" s="25"/>
      <c r="P39" s="18"/>
      <c r="Q39" s="18"/>
    </row>
    <row r="40" spans="1:17" x14ac:dyDescent="0.2">
      <c r="A40" s="78" t="s">
        <v>48</v>
      </c>
      <c r="B40" s="35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 s="18"/>
      <c r="Q40" s="18"/>
    </row>
    <row r="41" spans="1:17" x14ac:dyDescent="0.2">
      <c r="A41" s="78" t="s">
        <v>58</v>
      </c>
      <c r="B41" s="35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 s="18"/>
      <c r="Q41" s="18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3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1</v>
      </c>
      <c r="D43" s="54">
        <f>COUNTIF($D$3:$D$33,"V65-F")+COUNTIF($D$3:$D$33,"V65/V5")</f>
        <v>0</v>
      </c>
      <c r="E43" s="54">
        <f>COUNTIF($E$3:$E$33,"V65-F")+COUNTIF($E$3:$E$33,"V65/V5")</f>
        <v>3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1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2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1</v>
      </c>
      <c r="K44" s="54">
        <f>COUNTIF($K$3:$K$33,"V65-L")+COUNTIF($K$3:$K$33,"V65/V5")</f>
        <v>1</v>
      </c>
      <c r="L44" s="54">
        <f>COUNTIF($L$3:$L$33,"V65-L")+COUNTIF($L$3:$L$33,"V65/V5")</f>
        <v>1</v>
      </c>
      <c r="M44" s="54">
        <f>COUNTIF($M$3:$M$33,"V65-L")+COUNTIF($M$3:$M$33,"V65/V5")</f>
        <v>0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0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x14ac:dyDescent="0.2">
      <c r="A46" s="78" t="s">
        <v>41</v>
      </c>
      <c r="B46" s="35"/>
      <c r="C46" s="54">
        <f>COUNTIF($C$3:$C$33,"V75")</f>
        <v>1</v>
      </c>
      <c r="D46" s="54">
        <f>COUNTIF($D$3:$D$33,"V75")</f>
        <v>0</v>
      </c>
      <c r="E46" s="54">
        <f>COUNTIF($E$3:$E$33,"V75")</f>
        <v>1</v>
      </c>
      <c r="F46" s="54">
        <f>COUNTIF($F$3:$F$33,"V75")</f>
        <v>1</v>
      </c>
      <c r="G46" s="54">
        <f>COUNTIF($G$3:$G$33,"V75")</f>
        <v>0</v>
      </c>
      <c r="H46" s="54">
        <f>COUNTIF($H$3:$H$33,"V75")</f>
        <v>1</v>
      </c>
      <c r="I46" s="54">
        <f>COUNTIF($I$3:$I$33,"V75")</f>
        <v>0</v>
      </c>
      <c r="J46" s="54">
        <f>COUNTIF($J$3:$J$33,"V75")</f>
        <v>1</v>
      </c>
      <c r="K46" s="54">
        <f>COUNTIF($K$3:$K$33,"V75")</f>
        <v>0</v>
      </c>
      <c r="L46" s="54">
        <f>COUNTIF($L$3:$L$33,"V75")</f>
        <v>1</v>
      </c>
      <c r="M46" s="54">
        <f>COUNTIF($M$3:$M$33,"V75")</f>
        <v>0</v>
      </c>
      <c r="N46" s="54">
        <f>COUNTIF($N$3:$N$33,"V75")</f>
        <v>0</v>
      </c>
      <c r="O46" s="25"/>
      <c r="P46" s="18"/>
      <c r="Q46" s="18"/>
    </row>
    <row r="47" spans="1:17" x14ac:dyDescent="0.2">
      <c r="A47" s="74"/>
      <c r="B47" s="9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 s="18"/>
      <c r="Q47" s="18"/>
    </row>
    <row r="48" spans="1:17" s="47" customFormat="1" ht="12.75" customHeight="1" x14ac:dyDescent="0.2">
      <c r="A48" s="74" t="s">
        <v>40</v>
      </c>
      <c r="B48" s="94"/>
      <c r="C48" s="24">
        <f>COUNTA(C5,C12,C19,C26)</f>
        <v>0</v>
      </c>
      <c r="D48" s="24">
        <f t="shared" ref="D48:N48" si="2">COUNTA(D5,D12,D19,D26)</f>
        <v>0</v>
      </c>
      <c r="E48" s="24">
        <f t="shared" si="2"/>
        <v>0</v>
      </c>
      <c r="F48" s="24">
        <f t="shared" si="2"/>
        <v>0</v>
      </c>
      <c r="G48" s="24">
        <f t="shared" si="2"/>
        <v>1</v>
      </c>
      <c r="H48" s="24">
        <f t="shared" si="2"/>
        <v>1</v>
      </c>
      <c r="I48" s="24">
        <f t="shared" si="2"/>
        <v>2</v>
      </c>
      <c r="J48" s="24">
        <f t="shared" si="2"/>
        <v>0</v>
      </c>
      <c r="K48" s="24">
        <f t="shared" si="2"/>
        <v>0</v>
      </c>
      <c r="L48" s="24">
        <f t="shared" si="2"/>
        <v>0</v>
      </c>
      <c r="M48" s="24">
        <f t="shared" si="2"/>
        <v>3</v>
      </c>
      <c r="N48" s="24">
        <f t="shared" si="2"/>
        <v>0</v>
      </c>
      <c r="O48" s="96"/>
      <c r="P48" s="1"/>
      <c r="Q48" s="1"/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75" orientation="landscape" r:id="rId1"/>
  <headerFooter alignWithMargins="0">
    <oddHeader>&amp;F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="90" zoomScaleNormal="90" workbookViewId="0">
      <pane ySplit="2" topLeftCell="A3" activePane="bottomLeft" state="frozen"/>
      <selection pane="bottomLeft" activeCell="M25" sqref="M25"/>
    </sheetView>
  </sheetViews>
  <sheetFormatPr baseColWidth="10" defaultColWidth="9.140625" defaultRowHeight="12.75" x14ac:dyDescent="0.2"/>
  <cols>
    <col min="1" max="1" width="8.7109375" style="1" customWidth="1"/>
    <col min="2" max="2" width="7.7109375" style="94" customWidth="1"/>
    <col min="3" max="14" width="7.7109375" style="17" customWidth="1"/>
    <col min="15" max="15" width="11.42578125" style="18" customWidth="1"/>
    <col min="16" max="16384" width="9.140625" style="18"/>
  </cols>
  <sheetData>
    <row r="1" spans="1:15" x14ac:dyDescent="0.2">
      <c r="A1" s="1" t="s">
        <v>17</v>
      </c>
    </row>
    <row r="2" spans="1:15" s="2" customFormat="1" x14ac:dyDescent="0.2">
      <c r="A2" s="1"/>
      <c r="B2" s="56"/>
      <c r="C2" s="19" t="s">
        <v>18</v>
      </c>
      <c r="D2" s="19" t="s">
        <v>20</v>
      </c>
      <c r="E2" s="19" t="s">
        <v>21</v>
      </c>
      <c r="F2" s="32" t="s">
        <v>22</v>
      </c>
      <c r="G2" s="19" t="s">
        <v>30</v>
      </c>
      <c r="H2" s="19" t="s">
        <v>2</v>
      </c>
      <c r="I2" s="19" t="s">
        <v>31</v>
      </c>
      <c r="J2" s="19" t="s">
        <v>3</v>
      </c>
      <c r="K2" s="19" t="s">
        <v>4</v>
      </c>
      <c r="L2" s="19" t="s">
        <v>25</v>
      </c>
      <c r="M2" s="19" t="s">
        <v>33</v>
      </c>
      <c r="N2" s="19" t="s">
        <v>5</v>
      </c>
    </row>
    <row r="3" spans="1:15" s="85" customFormat="1" x14ac:dyDescent="0.2">
      <c r="A3" s="82" t="str">
        <f t="shared" ref="A3:A33" si="0">TEXT(B3,"dddd")</f>
        <v>søndag</v>
      </c>
      <c r="B3" s="90">
        <f>November!B32+1</f>
        <v>41609</v>
      </c>
      <c r="C3" s="88"/>
      <c r="D3" s="88"/>
      <c r="E3" s="88"/>
      <c r="F3" s="88"/>
      <c r="G3" s="88" t="s">
        <v>53</v>
      </c>
      <c r="H3" s="88"/>
      <c r="I3" s="88"/>
      <c r="J3" s="88"/>
      <c r="K3" s="88"/>
      <c r="L3" s="88"/>
      <c r="M3" s="88"/>
      <c r="N3" s="88"/>
      <c r="O3" s="86"/>
    </row>
    <row r="4" spans="1:15" x14ac:dyDescent="0.2">
      <c r="A4" s="79" t="str">
        <f t="shared" si="0"/>
        <v>mandag</v>
      </c>
      <c r="B4" s="91">
        <f>B3+1</f>
        <v>41610</v>
      </c>
      <c r="C4" s="37"/>
      <c r="D4" s="37"/>
      <c r="E4" s="37"/>
      <c r="F4" s="37" t="s">
        <v>53</v>
      </c>
      <c r="G4" s="37"/>
      <c r="H4" s="37"/>
      <c r="I4" s="37"/>
      <c r="J4" s="37"/>
      <c r="K4" s="37"/>
      <c r="L4" s="37"/>
      <c r="M4" s="37"/>
      <c r="N4" s="37"/>
      <c r="O4" s="38"/>
    </row>
    <row r="5" spans="1:15" s="38" customFormat="1" x14ac:dyDescent="0.2">
      <c r="A5" s="81" t="str">
        <f t="shared" si="0"/>
        <v>tirsdag</v>
      </c>
      <c r="B5" s="91">
        <f t="shared" ref="B5:B33" si="1">B4+1</f>
        <v>41611</v>
      </c>
      <c r="C5" s="37" t="s">
        <v>52</v>
      </c>
      <c r="D5" s="37"/>
      <c r="E5" s="37"/>
      <c r="F5" s="37"/>
      <c r="G5" s="37"/>
      <c r="H5" s="37"/>
      <c r="I5" s="37"/>
      <c r="J5" s="37" t="s">
        <v>53</v>
      </c>
      <c r="K5" s="37"/>
      <c r="L5" s="37"/>
      <c r="M5" s="37"/>
      <c r="N5" s="37"/>
    </row>
    <row r="6" spans="1:15" x14ac:dyDescent="0.2">
      <c r="A6" s="79" t="str">
        <f t="shared" si="0"/>
        <v>onsdag</v>
      </c>
      <c r="B6" s="91">
        <f t="shared" si="1"/>
        <v>41612</v>
      </c>
      <c r="C6" s="37" t="s">
        <v>72</v>
      </c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8"/>
    </row>
    <row r="7" spans="1:15" s="38" customFormat="1" x14ac:dyDescent="0.2">
      <c r="A7" s="79" t="str">
        <f t="shared" si="0"/>
        <v>torsdag</v>
      </c>
      <c r="B7" s="91">
        <f t="shared" si="1"/>
        <v>41613</v>
      </c>
      <c r="C7" s="37"/>
      <c r="D7" s="37"/>
      <c r="E7" s="37" t="s">
        <v>52</v>
      </c>
      <c r="F7" s="37"/>
      <c r="G7" s="37"/>
      <c r="H7" s="37"/>
      <c r="I7" s="37"/>
      <c r="J7" s="37"/>
      <c r="K7" s="37" t="s">
        <v>53</v>
      </c>
      <c r="L7" s="34"/>
      <c r="M7" s="37"/>
      <c r="N7" s="37"/>
    </row>
    <row r="8" spans="1:15" x14ac:dyDescent="0.2">
      <c r="A8" s="79" t="str">
        <f t="shared" si="0"/>
        <v>fredag</v>
      </c>
      <c r="B8" s="91">
        <f t="shared" si="1"/>
        <v>41614</v>
      </c>
      <c r="C8" s="37"/>
      <c r="D8" s="37"/>
      <c r="E8" s="37"/>
      <c r="F8" s="37"/>
      <c r="G8" s="37"/>
      <c r="H8" s="37" t="s">
        <v>77</v>
      </c>
      <c r="I8" s="37"/>
      <c r="J8" s="37"/>
      <c r="K8" s="37"/>
      <c r="L8" s="37"/>
      <c r="M8" s="37"/>
      <c r="N8" s="37"/>
      <c r="O8" s="38"/>
    </row>
    <row r="9" spans="1:15" x14ac:dyDescent="0.2">
      <c r="A9" s="79" t="str">
        <f t="shared" si="0"/>
        <v>lørdag</v>
      </c>
      <c r="B9" s="91">
        <f t="shared" si="1"/>
        <v>41615</v>
      </c>
      <c r="C9" s="37"/>
      <c r="D9" s="37" t="s">
        <v>41</v>
      </c>
      <c r="E9" s="37"/>
      <c r="F9" s="37"/>
      <c r="G9" s="37"/>
      <c r="H9" s="37"/>
      <c r="I9" s="37"/>
      <c r="J9" s="37"/>
      <c r="K9" s="37"/>
      <c r="L9" s="37"/>
      <c r="M9" s="37"/>
      <c r="N9" s="37"/>
      <c r="O9" s="38"/>
    </row>
    <row r="10" spans="1:15" s="85" customFormat="1" x14ac:dyDescent="0.2">
      <c r="A10" s="82" t="str">
        <f t="shared" si="0"/>
        <v>søndag</v>
      </c>
      <c r="B10" s="90">
        <f t="shared" si="1"/>
        <v>41616</v>
      </c>
      <c r="C10" s="88"/>
      <c r="D10" s="88"/>
      <c r="E10" s="88"/>
      <c r="F10" s="88"/>
      <c r="G10" s="88"/>
      <c r="H10" s="88"/>
      <c r="I10" s="88" t="s">
        <v>53</v>
      </c>
      <c r="J10" s="88"/>
      <c r="K10" s="88"/>
      <c r="L10" s="88"/>
      <c r="M10" s="88" t="s">
        <v>59</v>
      </c>
      <c r="N10" s="88"/>
      <c r="O10" s="86"/>
    </row>
    <row r="11" spans="1:15" x14ac:dyDescent="0.2">
      <c r="A11" s="79" t="str">
        <f t="shared" si="0"/>
        <v>mandag</v>
      </c>
      <c r="B11" s="91">
        <f t="shared" si="1"/>
        <v>41617</v>
      </c>
      <c r="C11" s="37"/>
      <c r="D11" s="37"/>
      <c r="E11" s="37"/>
      <c r="F11" s="37"/>
      <c r="G11" s="37"/>
      <c r="H11" s="37"/>
      <c r="I11" s="37"/>
      <c r="J11" s="37"/>
      <c r="K11" s="37"/>
      <c r="L11" s="37" t="s">
        <v>53</v>
      </c>
      <c r="M11" s="37"/>
      <c r="N11" s="37"/>
      <c r="O11" s="38"/>
    </row>
    <row r="12" spans="1:15" s="38" customFormat="1" x14ac:dyDescent="0.2">
      <c r="A12" s="81" t="str">
        <f t="shared" si="0"/>
        <v>tirsdag</v>
      </c>
      <c r="B12" s="91">
        <f t="shared" si="1"/>
        <v>41618</v>
      </c>
      <c r="C12" s="37" t="s">
        <v>52</v>
      </c>
      <c r="D12" s="37"/>
      <c r="E12" s="37"/>
      <c r="F12" s="37"/>
      <c r="G12" s="37" t="s">
        <v>53</v>
      </c>
      <c r="H12" s="37"/>
      <c r="I12" s="37"/>
      <c r="J12" s="37"/>
      <c r="K12" s="37"/>
      <c r="L12" s="37"/>
      <c r="M12" s="37"/>
      <c r="N12" s="37"/>
    </row>
    <row r="13" spans="1:15" x14ac:dyDescent="0.2">
      <c r="A13" s="79" t="str">
        <f t="shared" si="0"/>
        <v>onsdag</v>
      </c>
      <c r="B13" s="91">
        <f t="shared" si="1"/>
        <v>41619</v>
      </c>
      <c r="C13" s="37" t="s">
        <v>72</v>
      </c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8"/>
    </row>
    <row r="14" spans="1:15" s="38" customFormat="1" x14ac:dyDescent="0.2">
      <c r="A14" s="79" t="str">
        <f t="shared" si="0"/>
        <v>torsdag</v>
      </c>
      <c r="B14" s="91">
        <f t="shared" si="1"/>
        <v>41620</v>
      </c>
      <c r="C14" s="37"/>
      <c r="D14" s="37"/>
      <c r="E14" s="37"/>
      <c r="F14" s="37" t="s">
        <v>53</v>
      </c>
      <c r="G14" s="37"/>
      <c r="H14" s="37"/>
      <c r="I14" s="37"/>
      <c r="J14" s="37"/>
      <c r="K14" s="37" t="s">
        <v>52</v>
      </c>
      <c r="L14" s="37"/>
      <c r="M14" s="37"/>
      <c r="N14" s="37"/>
    </row>
    <row r="15" spans="1:15" x14ac:dyDescent="0.2">
      <c r="A15" s="79" t="str">
        <f t="shared" si="0"/>
        <v>fredag</v>
      </c>
      <c r="B15" s="91">
        <f t="shared" si="1"/>
        <v>41621</v>
      </c>
      <c r="C15" s="37"/>
      <c r="D15" s="37"/>
      <c r="E15" s="37"/>
      <c r="F15" s="37"/>
      <c r="G15" s="37"/>
      <c r="H15" s="37" t="s">
        <v>77</v>
      </c>
      <c r="I15" s="37"/>
      <c r="J15" s="37"/>
      <c r="K15" s="37"/>
      <c r="L15" s="37"/>
      <c r="M15" s="37"/>
      <c r="N15" s="37"/>
      <c r="O15" s="38"/>
    </row>
    <row r="16" spans="1:15" x14ac:dyDescent="0.2">
      <c r="A16" s="79" t="str">
        <f t="shared" si="0"/>
        <v>lørdag</v>
      </c>
      <c r="B16" s="91">
        <f t="shared" si="1"/>
        <v>41622</v>
      </c>
      <c r="C16" s="37"/>
      <c r="D16" s="37"/>
      <c r="E16" s="37"/>
      <c r="F16" s="37"/>
      <c r="G16" s="37"/>
      <c r="H16" s="37"/>
      <c r="I16" s="37"/>
      <c r="J16" s="37" t="s">
        <v>41</v>
      </c>
      <c r="K16" s="37"/>
      <c r="L16" s="37"/>
      <c r="M16" s="37"/>
      <c r="N16" s="37"/>
      <c r="O16" s="38"/>
    </row>
    <row r="17" spans="1:15" s="85" customFormat="1" x14ac:dyDescent="0.2">
      <c r="A17" s="82" t="str">
        <f t="shared" si="0"/>
        <v>søndag</v>
      </c>
      <c r="B17" s="90">
        <f t="shared" si="1"/>
        <v>41623</v>
      </c>
      <c r="C17" s="88"/>
      <c r="D17" s="88"/>
      <c r="E17" s="88" t="s">
        <v>53</v>
      </c>
      <c r="F17" s="88"/>
      <c r="G17" s="88"/>
      <c r="H17" s="88"/>
      <c r="I17" s="88"/>
      <c r="J17" s="88"/>
      <c r="K17" s="88"/>
      <c r="L17" s="88"/>
      <c r="M17" s="88"/>
      <c r="N17" s="88"/>
      <c r="O17" s="86"/>
    </row>
    <row r="18" spans="1:15" x14ac:dyDescent="0.2">
      <c r="A18" s="79" t="str">
        <f t="shared" si="0"/>
        <v>mandag</v>
      </c>
      <c r="B18" s="91">
        <f t="shared" si="1"/>
        <v>41624</v>
      </c>
      <c r="C18" s="37"/>
      <c r="D18" s="37"/>
      <c r="E18" s="37"/>
      <c r="F18" s="37"/>
      <c r="G18" s="37"/>
      <c r="H18" s="37"/>
      <c r="I18" s="37"/>
      <c r="J18" s="37"/>
      <c r="K18" s="37"/>
      <c r="L18" s="37" t="s">
        <v>53</v>
      </c>
      <c r="M18" s="37"/>
      <c r="N18" s="37"/>
      <c r="O18" s="38"/>
    </row>
    <row r="19" spans="1:15" s="38" customFormat="1" x14ac:dyDescent="0.2">
      <c r="A19" s="81" t="str">
        <f t="shared" si="0"/>
        <v>tirsdag</v>
      </c>
      <c r="B19" s="91">
        <f t="shared" si="1"/>
        <v>41625</v>
      </c>
      <c r="C19" s="37" t="s">
        <v>52</v>
      </c>
      <c r="D19" s="37"/>
      <c r="E19" s="37"/>
      <c r="F19" s="37"/>
      <c r="G19" s="37" t="s">
        <v>53</v>
      </c>
      <c r="H19" s="37"/>
      <c r="I19" s="37"/>
      <c r="J19" s="37"/>
      <c r="K19" s="37"/>
      <c r="L19" s="37"/>
      <c r="M19" s="37"/>
      <c r="N19" s="37"/>
    </row>
    <row r="20" spans="1:15" x14ac:dyDescent="0.2">
      <c r="A20" s="79" t="str">
        <f t="shared" si="0"/>
        <v>onsdag</v>
      </c>
      <c r="B20" s="91">
        <f t="shared" si="1"/>
        <v>41626</v>
      </c>
      <c r="C20" s="37" t="s">
        <v>72</v>
      </c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8"/>
    </row>
    <row r="21" spans="1:15" s="38" customFormat="1" ht="12" customHeight="1" x14ac:dyDescent="0.2">
      <c r="A21" s="79" t="str">
        <f t="shared" si="0"/>
        <v>torsdag</v>
      </c>
      <c r="B21" s="91">
        <f t="shared" si="1"/>
        <v>41627</v>
      </c>
      <c r="C21" s="34"/>
      <c r="D21" s="37" t="s">
        <v>52</v>
      </c>
      <c r="E21" s="37"/>
      <c r="F21" s="37"/>
      <c r="G21" s="37"/>
      <c r="H21" s="37"/>
      <c r="I21" s="37"/>
      <c r="J21" s="37"/>
      <c r="K21" s="37" t="s">
        <v>53</v>
      </c>
      <c r="L21" s="37"/>
      <c r="M21" s="37"/>
      <c r="N21" s="37"/>
    </row>
    <row r="22" spans="1:15" x14ac:dyDescent="0.2">
      <c r="A22" s="79" t="str">
        <f t="shared" si="0"/>
        <v>fredag</v>
      </c>
      <c r="B22" s="91">
        <f t="shared" si="1"/>
        <v>41628</v>
      </c>
      <c r="C22" s="37"/>
      <c r="D22" s="37"/>
      <c r="E22" s="37"/>
      <c r="F22" s="37"/>
      <c r="G22" s="37"/>
      <c r="H22" s="37" t="s">
        <v>77</v>
      </c>
      <c r="I22" s="37"/>
      <c r="J22" s="37"/>
      <c r="K22" s="37"/>
      <c r="L22" s="37"/>
      <c r="M22" s="37"/>
      <c r="N22" s="37"/>
      <c r="O22" s="38"/>
    </row>
    <row r="23" spans="1:15" x14ac:dyDescent="0.2">
      <c r="A23" s="79" t="str">
        <f t="shared" si="0"/>
        <v>lørdag</v>
      </c>
      <c r="B23" s="91">
        <f t="shared" si="1"/>
        <v>41629</v>
      </c>
      <c r="C23" s="37" t="s">
        <v>41</v>
      </c>
      <c r="D23" s="37"/>
      <c r="E23" s="37"/>
      <c r="F23" s="37"/>
      <c r="G23" s="37"/>
      <c r="H23" s="37"/>
      <c r="I23" s="37"/>
      <c r="J23" s="37" t="s">
        <v>73</v>
      </c>
      <c r="K23" s="37"/>
      <c r="L23" s="37"/>
      <c r="M23" s="37"/>
      <c r="N23" s="37"/>
      <c r="O23" s="38"/>
    </row>
    <row r="24" spans="1:15" s="85" customFormat="1" x14ac:dyDescent="0.2">
      <c r="A24" s="82" t="str">
        <f t="shared" si="0"/>
        <v>søndag</v>
      </c>
      <c r="B24" s="90">
        <f t="shared" si="1"/>
        <v>41630</v>
      </c>
      <c r="C24" s="88"/>
      <c r="D24" s="88"/>
      <c r="E24" s="88"/>
      <c r="F24" s="88"/>
      <c r="G24" s="88"/>
      <c r="H24" s="88"/>
      <c r="I24" s="88" t="s">
        <v>53</v>
      </c>
      <c r="J24" s="88"/>
      <c r="K24" s="88"/>
      <c r="L24" s="88"/>
      <c r="M24" s="88" t="s">
        <v>59</v>
      </c>
      <c r="N24" s="88"/>
      <c r="O24" s="86"/>
    </row>
    <row r="25" spans="1:15" x14ac:dyDescent="0.2">
      <c r="A25" s="79" t="str">
        <f t="shared" si="0"/>
        <v>mandag</v>
      </c>
      <c r="B25" s="91">
        <f t="shared" si="1"/>
        <v>41631</v>
      </c>
      <c r="C25" s="37"/>
      <c r="D25" s="37"/>
      <c r="E25" s="37"/>
      <c r="F25" s="37"/>
      <c r="G25" s="37"/>
      <c r="H25" s="37"/>
      <c r="I25" s="37"/>
      <c r="J25" s="37"/>
      <c r="K25" s="37"/>
      <c r="L25" s="37" t="s">
        <v>53</v>
      </c>
      <c r="M25" s="37"/>
      <c r="N25" s="37"/>
      <c r="O25" s="38"/>
    </row>
    <row r="26" spans="1:15" s="86" customFormat="1" x14ac:dyDescent="0.2">
      <c r="A26" s="81" t="str">
        <f t="shared" si="0"/>
        <v>tirsdag</v>
      </c>
      <c r="B26" s="91">
        <f t="shared" si="1"/>
        <v>41632</v>
      </c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8"/>
    </row>
    <row r="27" spans="1:15" s="85" customFormat="1" x14ac:dyDescent="0.2">
      <c r="A27" s="82" t="str">
        <f t="shared" si="0"/>
        <v>onsdag</v>
      </c>
      <c r="B27" s="90">
        <f t="shared" si="1"/>
        <v>41633</v>
      </c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6"/>
    </row>
    <row r="28" spans="1:15" s="86" customFormat="1" x14ac:dyDescent="0.2">
      <c r="A28" s="82" t="str">
        <f t="shared" si="0"/>
        <v>torsdag</v>
      </c>
      <c r="B28" s="90">
        <f t="shared" si="1"/>
        <v>41634</v>
      </c>
      <c r="C28" s="88" t="s">
        <v>72</v>
      </c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</row>
    <row r="29" spans="1:15" x14ac:dyDescent="0.2">
      <c r="A29" s="79" t="str">
        <f t="shared" si="0"/>
        <v>fredag</v>
      </c>
      <c r="B29" s="91">
        <f t="shared" si="1"/>
        <v>41635</v>
      </c>
      <c r="C29" s="37"/>
      <c r="D29" s="34"/>
      <c r="E29" s="37" t="s">
        <v>77</v>
      </c>
      <c r="F29" s="37"/>
      <c r="G29" s="34"/>
      <c r="H29" s="37"/>
      <c r="I29" s="37"/>
      <c r="J29" s="37"/>
      <c r="K29" s="37"/>
      <c r="L29" s="37"/>
      <c r="M29" s="37"/>
      <c r="N29" s="37"/>
      <c r="O29" s="38"/>
    </row>
    <row r="30" spans="1:15" x14ac:dyDescent="0.2">
      <c r="A30" s="79" t="str">
        <f t="shared" si="0"/>
        <v>lørdag</v>
      </c>
      <c r="B30" s="91">
        <f t="shared" si="1"/>
        <v>41636</v>
      </c>
      <c r="C30" s="37"/>
      <c r="D30" s="37"/>
      <c r="E30" s="37"/>
      <c r="F30" s="37"/>
      <c r="G30" s="37" t="s">
        <v>41</v>
      </c>
      <c r="H30" s="37"/>
      <c r="I30" s="37"/>
      <c r="J30" s="37"/>
      <c r="K30" s="37"/>
      <c r="L30" s="37"/>
      <c r="M30" s="37"/>
      <c r="N30" s="37"/>
      <c r="O30" s="38"/>
    </row>
    <row r="31" spans="1:15" s="85" customFormat="1" x14ac:dyDescent="0.2">
      <c r="A31" s="82" t="str">
        <f t="shared" si="0"/>
        <v>søndag</v>
      </c>
      <c r="B31" s="90">
        <f t="shared" si="1"/>
        <v>41637</v>
      </c>
      <c r="C31" s="88" t="s">
        <v>79</v>
      </c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6"/>
    </row>
    <row r="32" spans="1:15" x14ac:dyDescent="0.2">
      <c r="A32" s="79" t="str">
        <f t="shared" si="0"/>
        <v>mandag</v>
      </c>
      <c r="B32" s="91">
        <f t="shared" si="1"/>
        <v>41638</v>
      </c>
      <c r="C32" s="37"/>
      <c r="D32" s="37"/>
      <c r="E32" s="37"/>
      <c r="F32" s="37"/>
      <c r="G32" s="37"/>
      <c r="H32" s="37"/>
      <c r="I32" s="37"/>
      <c r="J32" s="37"/>
      <c r="K32" s="37"/>
      <c r="L32" s="37" t="s">
        <v>53</v>
      </c>
      <c r="M32" s="37"/>
      <c r="N32" s="37"/>
      <c r="O32" s="38"/>
    </row>
    <row r="33" spans="1:17" s="85" customFormat="1" x14ac:dyDescent="0.2">
      <c r="A33" s="79" t="str">
        <f t="shared" si="0"/>
        <v>tirsdag</v>
      </c>
      <c r="B33" s="91">
        <f t="shared" si="1"/>
        <v>41639</v>
      </c>
      <c r="C33" s="37"/>
      <c r="D33" s="88"/>
      <c r="E33" s="88"/>
      <c r="F33" s="88"/>
      <c r="G33" s="88"/>
      <c r="H33" s="88"/>
      <c r="I33" s="88"/>
      <c r="J33" s="37" t="s">
        <v>53</v>
      </c>
      <c r="K33" s="88"/>
      <c r="L33" s="88"/>
      <c r="M33" s="88"/>
      <c r="N33" s="88"/>
      <c r="O33" s="86"/>
    </row>
    <row r="34" spans="1:17" s="47" customFormat="1" ht="18" customHeight="1" x14ac:dyDescent="0.2">
      <c r="A34" s="74" t="s">
        <v>6</v>
      </c>
      <c r="B34" s="94"/>
      <c r="C34" s="95">
        <f>COUNTA($C$3:$C$33)</f>
        <v>9</v>
      </c>
      <c r="D34" s="95">
        <f>COUNTA($D$3:$D$33)</f>
        <v>2</v>
      </c>
      <c r="E34" s="95">
        <f>COUNTA($E$3:$E$33)</f>
        <v>3</v>
      </c>
      <c r="F34" s="95">
        <f>COUNTA($F$3:$F$33)</f>
        <v>2</v>
      </c>
      <c r="G34" s="95">
        <f>COUNTA($G$3:$G$33)</f>
        <v>4</v>
      </c>
      <c r="H34" s="95">
        <f>COUNTA($H$3:$H$33)</f>
        <v>3</v>
      </c>
      <c r="I34" s="95">
        <f>COUNTA($I$3:$I$33)</f>
        <v>2</v>
      </c>
      <c r="J34" s="95">
        <f>COUNTA($J$3:$J$33)</f>
        <v>4</v>
      </c>
      <c r="K34" s="95">
        <f>COUNTA($K$3:$K$33)</f>
        <v>3</v>
      </c>
      <c r="L34" s="95">
        <f>COUNTA($L$3:$L$33)</f>
        <v>4</v>
      </c>
      <c r="M34" s="95">
        <f>COUNTA($M$3:$M$33)</f>
        <v>2</v>
      </c>
      <c r="N34" s="95">
        <f>COUNTA($N$3:$N$33)</f>
        <v>0</v>
      </c>
      <c r="O34" s="96"/>
      <c r="P34" s="1"/>
      <c r="Q34" s="1"/>
    </row>
    <row r="35" spans="1:17" s="38" customFormat="1" x14ac:dyDescent="0.2">
      <c r="A35" s="78" t="s">
        <v>32</v>
      </c>
      <c r="B35" s="35"/>
      <c r="C35" s="54">
        <f>COUNTIF($C$3:$C$33,"L")</f>
        <v>3</v>
      </c>
      <c r="D35" s="54">
        <f>COUNTIF($D$3:$D$33,"L")</f>
        <v>1</v>
      </c>
      <c r="E35" s="54">
        <f>COUNTIF($E$3:$E$33,"L")</f>
        <v>1</v>
      </c>
      <c r="F35" s="54">
        <f>COUNTIF($F$3:$F$33,"L")</f>
        <v>0</v>
      </c>
      <c r="G35" s="54">
        <f>COUNTIF($G$3:$G$33,"L")</f>
        <v>0</v>
      </c>
      <c r="H35" s="54">
        <f>COUNTIF($H$3:$H$33,"L")</f>
        <v>0</v>
      </c>
      <c r="I35" s="54">
        <f>COUNTIF($I$3:$I$33,"L")</f>
        <v>0</v>
      </c>
      <c r="J35" s="54">
        <f>COUNTIF($J$3:$J$33,"L")</f>
        <v>0</v>
      </c>
      <c r="K35" s="54">
        <f>COUNTIF($K$3:$K$33,"L")</f>
        <v>1</v>
      </c>
      <c r="L35" s="54">
        <f>COUNTIF($L$3:$L$33,"L")</f>
        <v>0</v>
      </c>
      <c r="M35" s="54">
        <f>COUNTIF($M$3:$M$33,"L")</f>
        <v>0</v>
      </c>
      <c r="N35" s="54">
        <f>COUNTIF($N$3:$N$33,"L")</f>
        <v>0</v>
      </c>
      <c r="O35" s="25"/>
      <c r="P35" s="18"/>
      <c r="Q35" s="18"/>
    </row>
    <row r="36" spans="1:17" s="38" customFormat="1" x14ac:dyDescent="0.2">
      <c r="A36" s="78" t="s">
        <v>43</v>
      </c>
      <c r="B36" s="35"/>
      <c r="C36" s="54">
        <f>COUNTIF($C$3:$C$33,"E")</f>
        <v>0</v>
      </c>
      <c r="D36" s="54">
        <f>COUNTIF($D$3:$D$33,"E")</f>
        <v>0</v>
      </c>
      <c r="E36" s="54">
        <f>COUNTIF($E$3:$E$33,"E")</f>
        <v>0</v>
      </c>
      <c r="F36" s="54">
        <f>COUNTIF($F$3:$F$33,"E")</f>
        <v>0</v>
      </c>
      <c r="G36" s="54">
        <f>COUNTIF($G$3:$G$33,"E")</f>
        <v>0</v>
      </c>
      <c r="H36" s="54">
        <f>COUNTIF($H$3:$H$33,"E")</f>
        <v>0</v>
      </c>
      <c r="I36" s="54">
        <f>COUNTIF($I$3:$I$33,"E")</f>
        <v>0</v>
      </c>
      <c r="J36" s="54">
        <f>COUNTIF($J$3:$J$33,"E")</f>
        <v>0</v>
      </c>
      <c r="K36" s="54">
        <f>COUNTIF($K$3:$K$33,"E")</f>
        <v>0</v>
      </c>
      <c r="L36" s="54">
        <f>COUNTIF($L$3:$L$33,"E")</f>
        <v>0</v>
      </c>
      <c r="M36" s="54">
        <f>COUNTIF($M$3:$M$33,"E")</f>
        <v>2</v>
      </c>
      <c r="N36" s="54">
        <f>COUNTIF($N$3:$N$33,"E")</f>
        <v>0</v>
      </c>
      <c r="O36" s="25"/>
      <c r="P36" s="18"/>
      <c r="Q36" s="18"/>
    </row>
    <row r="37" spans="1:17" s="38" customFormat="1" x14ac:dyDescent="0.2">
      <c r="A37" s="78" t="s">
        <v>45</v>
      </c>
      <c r="B37" s="35"/>
      <c r="C37" s="54">
        <f>COUNTIF($C$3:$C$33,"DD2")</f>
        <v>0</v>
      </c>
      <c r="D37" s="54">
        <f>COUNTIF($D$3:$D$33,"DD2")</f>
        <v>0</v>
      </c>
      <c r="E37" s="54">
        <f>COUNTIF($E$3:$E$33,"DD2")</f>
        <v>1</v>
      </c>
      <c r="F37" s="54">
        <f>COUNTIF($F$3:$F$33,"DD2")</f>
        <v>2</v>
      </c>
      <c r="G37" s="54">
        <f>COUNTIF($G$3:$G$33,"DD2")</f>
        <v>3</v>
      </c>
      <c r="H37" s="54">
        <f>COUNTIF($H$3:$H$33,"DD2")</f>
        <v>0</v>
      </c>
      <c r="I37" s="54">
        <f>COUNTIF($I$3:$I$33,"DD2")</f>
        <v>2</v>
      </c>
      <c r="J37" s="54">
        <f>COUNTIF($J$3:$J$33,"DD2")</f>
        <v>2</v>
      </c>
      <c r="K37" s="54">
        <f>COUNTIF($K$3:$K$33,"DD2")</f>
        <v>2</v>
      </c>
      <c r="L37" s="54">
        <f>COUNTIF($L$3:$L$33,"DD2")</f>
        <v>4</v>
      </c>
      <c r="M37" s="54">
        <f>COUNTIF($M$3:$M$33,"DD2")</f>
        <v>0</v>
      </c>
      <c r="N37" s="54">
        <f>COUNTIF($N$3:$N$33,"DD2")</f>
        <v>0</v>
      </c>
      <c r="O37" s="25"/>
      <c r="P37" s="18"/>
      <c r="Q37" s="18"/>
    </row>
    <row r="38" spans="1:17" s="38" customFormat="1" x14ac:dyDescent="0.2">
      <c r="A38" s="78" t="s">
        <v>46</v>
      </c>
      <c r="B38" s="35"/>
      <c r="C38" s="54">
        <f>COUNTIF($C$3:$C$33,"X2")</f>
        <v>0</v>
      </c>
      <c r="D38" s="54">
        <f>COUNTIF($D$3:$D$33,"X2")</f>
        <v>0</v>
      </c>
      <c r="E38" s="54">
        <f>COUNTIF($E$3:$E$33,"X2")</f>
        <v>0</v>
      </c>
      <c r="F38" s="54">
        <f>COUNTIF($F$3:$F$33,"X2")</f>
        <v>0</v>
      </c>
      <c r="G38" s="54">
        <f>COUNTIF($G$3:$G$33,"X2")</f>
        <v>0</v>
      </c>
      <c r="H38" s="54">
        <f>COUNTIF($H$3:$H$33,"X2")</f>
        <v>0</v>
      </c>
      <c r="I38" s="54">
        <f>COUNTIF($I$3:$I$33,"X2")</f>
        <v>0</v>
      </c>
      <c r="J38" s="54">
        <f>COUNTIF($J$3:$J$33,"X2")</f>
        <v>0</v>
      </c>
      <c r="K38" s="54">
        <f>COUNTIF($K$3:$K$33,"X2")</f>
        <v>0</v>
      </c>
      <c r="L38" s="54">
        <f>COUNTIF($L$3:$L$33,"X2")</f>
        <v>0</v>
      </c>
      <c r="M38" s="54">
        <f>COUNTIF($M$3:$M$33,"X2")</f>
        <v>0</v>
      </c>
      <c r="N38" s="54">
        <f>COUNTIF($N$3:$N$33,"X2")</f>
        <v>0</v>
      </c>
      <c r="O38" s="25"/>
      <c r="P38" s="18"/>
      <c r="Q38" s="18"/>
    </row>
    <row r="39" spans="1:17" s="38" customFormat="1" x14ac:dyDescent="0.2">
      <c r="A39" s="78" t="s">
        <v>47</v>
      </c>
      <c r="B39" s="35"/>
      <c r="C39" s="54">
        <f>COUNTIF($C$3:$C$33,"DD")</f>
        <v>0</v>
      </c>
      <c r="D39" s="54">
        <f>COUNTIF($D$3:$D$33,"DD")</f>
        <v>0</v>
      </c>
      <c r="E39" s="54">
        <f>COUNTIF($E$3:$E$33,"DD")</f>
        <v>0</v>
      </c>
      <c r="F39" s="54">
        <f>COUNTIF($F$3:$F$33,"DD")</f>
        <v>0</v>
      </c>
      <c r="G39" s="54">
        <f>COUNTIF($G$3:$G$33,"DD")</f>
        <v>0</v>
      </c>
      <c r="H39" s="54">
        <f>COUNTIF($H$3:$H$33,"DD")</f>
        <v>0</v>
      </c>
      <c r="I39" s="54">
        <f>COUNTIF($I$3:$I$33,"DD")</f>
        <v>0</v>
      </c>
      <c r="J39" s="54">
        <f>COUNTIF($J$3:$J$33,"DD")</f>
        <v>0</v>
      </c>
      <c r="K39" s="54">
        <f>COUNTIF($K$3:$K$33,"DD")</f>
        <v>0</v>
      </c>
      <c r="L39" s="54">
        <f>COUNTIF($L$3:$L$33,"DD")</f>
        <v>0</v>
      </c>
      <c r="M39" s="54">
        <f>COUNTIF($M$3:$M$33,"DD")</f>
        <v>0</v>
      </c>
      <c r="N39" s="54">
        <f>COUNTIF($N$3:$N$33,"DD")</f>
        <v>0</v>
      </c>
      <c r="O39" s="25"/>
      <c r="P39" s="18"/>
      <c r="Q39" s="18"/>
    </row>
    <row r="40" spans="1:17" s="38" customFormat="1" x14ac:dyDescent="0.2">
      <c r="A40" s="78" t="s">
        <v>48</v>
      </c>
      <c r="B40" s="35"/>
      <c r="C40" s="54">
        <f>COUNTIF($C$3:$C$33,"X")</f>
        <v>0</v>
      </c>
      <c r="D40" s="54">
        <f>COUNTIF($D$3:$D$33,"X")</f>
        <v>0</v>
      </c>
      <c r="E40" s="54">
        <f>COUNTIF($E$3:$E$33,"X")</f>
        <v>0</v>
      </c>
      <c r="F40" s="54">
        <f>COUNTIF($F$3:$F$33,"X")</f>
        <v>0</v>
      </c>
      <c r="G40" s="54">
        <f>COUNTIF($G$3:$G$33,"X")</f>
        <v>0</v>
      </c>
      <c r="H40" s="54">
        <f>COUNTIF($H$3:$H$33,"X")</f>
        <v>0</v>
      </c>
      <c r="I40" s="54">
        <f>COUNTIF($I$3:$I$33,"X")</f>
        <v>0</v>
      </c>
      <c r="J40" s="54">
        <f>COUNTIF($J$3:$J$33,"X")</f>
        <v>0</v>
      </c>
      <c r="K40" s="54">
        <f>COUNTIF($K$3:$K$33,"X")</f>
        <v>0</v>
      </c>
      <c r="L40" s="54">
        <f>COUNTIF($L$3:$L$33,"X")</f>
        <v>0</v>
      </c>
      <c r="M40" s="54">
        <f>COUNTIF($M$3:$M$33,"X")</f>
        <v>0</v>
      </c>
      <c r="N40" s="54">
        <f>COUNTIF($N$3:$N$33,"X")</f>
        <v>0</v>
      </c>
      <c r="O40" s="25"/>
      <c r="P40" s="18"/>
      <c r="Q40" s="18"/>
    </row>
    <row r="41" spans="1:17" s="38" customFormat="1" x14ac:dyDescent="0.2">
      <c r="A41" s="78" t="s">
        <v>58</v>
      </c>
      <c r="B41" s="35"/>
      <c r="C41" s="54">
        <f>COUNTIF($C$3:$C$33,"V64")+COUNTIF($C$3:$C$33,"V64/V5")</f>
        <v>0</v>
      </c>
      <c r="D41" s="54">
        <f>COUNTIF($D$3:$D$33,"V64")+COUNTIF($D$3:$D$33,"V64/V5")</f>
        <v>0</v>
      </c>
      <c r="E41" s="54">
        <f>COUNTIF($E$3:$E$33,"V64")+COUNTIF($E$3:$E$33,"V64/V5")</f>
        <v>0</v>
      </c>
      <c r="F41" s="54">
        <f>COUNTIF($F$3:$F$33,"V64")+COUNTIF($F$3:$F$33,"V64/V5")</f>
        <v>0</v>
      </c>
      <c r="G41" s="54">
        <f>COUNTIF($G$3:$G$33,"V64")+COUNTIF($G$3:$G$33,"V64/V5")</f>
        <v>0</v>
      </c>
      <c r="H41" s="54">
        <f>COUNTIF($H$3:$H$33,"V64")+COUNTIF($H$3:$H$33,"V64/V5")</f>
        <v>0</v>
      </c>
      <c r="I41" s="54">
        <f>COUNTIF($I$3:$I$33,"V64")+COUNTIF($I$3:$I$33,"V64/V5")</f>
        <v>0</v>
      </c>
      <c r="J41" s="54">
        <f>COUNTIF($J$3:$J$33,"V64")+COUNTIF($J$3:$J$33,"V64/V5")</f>
        <v>0</v>
      </c>
      <c r="K41" s="54">
        <f>COUNTIF($K$3:$K$33,"V64")+COUNTIF($K$3:$K$33,"V64/V5")</f>
        <v>0</v>
      </c>
      <c r="L41" s="54">
        <f>COUNTIF($L$3:$L$33,"V64")+COUNTIF($L$3:$L$33,"V64/V5")</f>
        <v>0</v>
      </c>
      <c r="M41" s="54">
        <f>COUNTIF($M$3:$M$33,"V64")+COUNTIF($M$3:$M$33,"V64/V5")</f>
        <v>0</v>
      </c>
      <c r="N41" s="54">
        <f>COUNTIF($N$3:$N$33,"V64")+COUNTIF($N$3:$N$33,"V64/V5")</f>
        <v>0</v>
      </c>
      <c r="O41" s="25"/>
      <c r="P41" s="18"/>
      <c r="Q41" s="18"/>
    </row>
    <row r="42" spans="1:17" s="36" customFormat="1" x14ac:dyDescent="0.2">
      <c r="A42" s="78" t="s">
        <v>74</v>
      </c>
      <c r="B42" s="76"/>
      <c r="C42" s="54">
        <f>COUNTIF($C$3:$C$33,"V65-O")+COUNTIF($D$3:$D$33,"V65/V5")</f>
        <v>4</v>
      </c>
      <c r="D42" s="54">
        <f>COUNTIF($D$3:$D$33,"V65-O")+COUNTIF($D$3:$D$33,"V65/V5")</f>
        <v>0</v>
      </c>
      <c r="E42" s="54">
        <f>COUNTIF($E$3:$E$33,"V65-O")+COUNTIF($E$3:$E$33,"V65/V5")</f>
        <v>0</v>
      </c>
      <c r="F42" s="54">
        <f>COUNTIF($F$3:$F$33,"V65-O")+COUNTIF($F$3:$F$33,"V65/V5")</f>
        <v>0</v>
      </c>
      <c r="G42" s="54">
        <f>COUNTIF($G$3:$G$33,"V65-O")+COUNTIF($G$3:$G$33,"V65/V5")</f>
        <v>0</v>
      </c>
      <c r="H42" s="54">
        <f>COUNTIF($H$3:$H$33,"V65-O")+COUNTIF($H$3:$H$33,"V65/V5")</f>
        <v>0</v>
      </c>
      <c r="I42" s="54">
        <f>COUNTIF($I$3:$I$33,"V65-O")+COUNTIF($I$3:$I$33,"V65/V5")</f>
        <v>0</v>
      </c>
      <c r="J42" s="54">
        <f>COUNTIF($J$3:$J$33,"V65-O")+COUNTIF($J$3:$J$33,"V65/V5")</f>
        <v>0</v>
      </c>
      <c r="K42" s="54">
        <f>COUNTIF($K$3:$K$33,"V65-O")+COUNTIF($K$3:$K$33,"V65/V5")</f>
        <v>0</v>
      </c>
      <c r="L42" s="54">
        <f>COUNTIF($L$3:$L$33,"V65-O")+COUNTIF($L$3:$L$33,"V65/V5")</f>
        <v>0</v>
      </c>
      <c r="M42" s="54">
        <f>COUNTIF($M$3:$M$33,"V65-O")+COUNTIF($M$3:$M$33,"V65/V5")</f>
        <v>0</v>
      </c>
      <c r="N42" s="54">
        <f>COUNTIF($N$3:$N$33,"V65-O")+COUNTIF($N$3:$N$33,"V65/V5")</f>
        <v>0</v>
      </c>
      <c r="O42" s="25"/>
      <c r="P42"/>
      <c r="Q42"/>
    </row>
    <row r="43" spans="1:17" s="36" customFormat="1" x14ac:dyDescent="0.2">
      <c r="A43" s="78" t="s">
        <v>76</v>
      </c>
      <c r="B43" s="76"/>
      <c r="C43" s="54">
        <f>COUNTIF($C$3:$C$33,"V65-F")+COUNTIF($C$3:$C$33,"V65/V5")</f>
        <v>0</v>
      </c>
      <c r="D43" s="54">
        <f>COUNTIF($D$3:$D$33,"V65-F")+COUNTIF($D$3:$D$33,"V65/V5")</f>
        <v>0</v>
      </c>
      <c r="E43" s="54">
        <f>COUNTIF($E$3:$E$33,"V65-F")+COUNTIF($E$3:$E$33,"V65/V5")</f>
        <v>1</v>
      </c>
      <c r="F43" s="54">
        <f>COUNTIF($F$3:$F$33,"V65-F")+COUNTIF($F$3:$F$33,"V65/V5")</f>
        <v>0</v>
      </c>
      <c r="G43" s="54">
        <f>COUNTIF($G$3:$G$33,"V65-F")+COUNTIF($G$3:$G$33,"V65/V5")</f>
        <v>0</v>
      </c>
      <c r="H43" s="54">
        <f>COUNTIF($H$3:$H$33,"V65-F")+COUNTIF($H$3:$H$33,"V65/V5")</f>
        <v>3</v>
      </c>
      <c r="I43" s="54">
        <f>COUNTIF($I$3:$I$33,"V65-F")+COUNTIF($I$3:$I$33,"V65/V5")</f>
        <v>0</v>
      </c>
      <c r="J43" s="54">
        <f>COUNTIF($J$3:$J$33,"V65-F")+COUNTIF($J$3:$J$33,"V65/V5")</f>
        <v>0</v>
      </c>
      <c r="K43" s="54">
        <f>COUNTIF($K$3:$K$33,"V65-F")+COUNTIF($K$3:$K$33,"V65/V5")</f>
        <v>0</v>
      </c>
      <c r="L43" s="54">
        <f>COUNTIF($L$3:$L$33,"V65-F")+COUNTIF($L$3:$L$33,"V65/V5")</f>
        <v>0</v>
      </c>
      <c r="M43" s="54">
        <f>COUNTIF($M$3:$M$33,"V65-F")+COUNTIF($M$3:$M$33,"V65/V5")</f>
        <v>0</v>
      </c>
      <c r="N43" s="54">
        <f>COUNTIF($N$3:$N$33,"V65-F")+COUNTIF($N$3:$N$33,"V65/V5")</f>
        <v>0</v>
      </c>
      <c r="O43" s="25"/>
      <c r="P43"/>
      <c r="Q43"/>
    </row>
    <row r="44" spans="1:17" s="36" customFormat="1" x14ac:dyDescent="0.2">
      <c r="A44" s="78" t="s">
        <v>75</v>
      </c>
      <c r="B44" s="76"/>
      <c r="C44" s="54">
        <f>COUNTIF($C$3:$C$33,"V65-L")+COUNTIF($C$3:$C$33,"V65/V5")</f>
        <v>0</v>
      </c>
      <c r="D44" s="54">
        <f>COUNTIF($D$3:$D$33,"V65-L")+COUNTIF($D$3:$D$33,"V65/V5")</f>
        <v>0</v>
      </c>
      <c r="E44" s="54">
        <f>COUNTIF($E$3:$E$33,"V65-L")+COUNTIF($E$3:$E$33,"V65/V5")</f>
        <v>0</v>
      </c>
      <c r="F44" s="54">
        <f>COUNTIF($F$3:$F$33,"V65-L")+COUNTIF($F$3:$F$33,"V65/V5")</f>
        <v>0</v>
      </c>
      <c r="G44" s="54">
        <f>COUNTIF($G$3:$G$33,"V65-L")+COUNTIF($G$3:$G$33,"V65/V5")</f>
        <v>0</v>
      </c>
      <c r="H44" s="54">
        <f>COUNTIF($H$3:$H$33,"V65-L")+COUNTIF($H$3:$H$33,"V65/V5")</f>
        <v>0</v>
      </c>
      <c r="I44" s="54">
        <f>COUNTIF($I$3:$I$33,"V65-L")+COUNTIF($I$3:$I$33,"V65/V5")</f>
        <v>0</v>
      </c>
      <c r="J44" s="54">
        <f>COUNTIF($J$3:$J$33,"V65-L")+COUNTIF($J$3:$J$33,"V65/V5")</f>
        <v>1</v>
      </c>
      <c r="K44" s="54">
        <f>COUNTIF($K$3:$K$33,"V65-L")+COUNTIF($K$3:$K$33,"V65/V5")</f>
        <v>0</v>
      </c>
      <c r="L44" s="54">
        <f>COUNTIF($L$3:$L$33,"V65-L")+COUNTIF($L$3:$L$33,"V65/V5")</f>
        <v>0</v>
      </c>
      <c r="M44" s="54">
        <f>COUNTIF($M$3:$M$33,"V65-L")+COUNTIF($M$3:$M$33,"V65/V5")</f>
        <v>0</v>
      </c>
      <c r="N44" s="54">
        <f>COUNTIF($N$3:$N$33,"V65-L")+COUNTIF($N$3:$N$33,"V65/V5")</f>
        <v>0</v>
      </c>
      <c r="O44" s="25"/>
      <c r="P44"/>
      <c r="Q44"/>
    </row>
    <row r="45" spans="1:17" s="36" customFormat="1" x14ac:dyDescent="0.2">
      <c r="A45" s="78" t="s">
        <v>78</v>
      </c>
      <c r="B45" s="76"/>
      <c r="C45" s="54">
        <f>COUNTIF($C$3:$C$33,"V65-E")+COUNTIF($C$3:$C$33,"V65/V5")</f>
        <v>1</v>
      </c>
      <c r="D45" s="54">
        <f>COUNTIF($D$3:$D$33,"V65-E")+COUNTIF($D$3:$D$33,"V65/V5")</f>
        <v>0</v>
      </c>
      <c r="E45" s="54">
        <f>COUNTIF($E$3:$E$33,"V65-E")+COUNTIF($E$3:$E$33,"V65/V5")</f>
        <v>0</v>
      </c>
      <c r="F45" s="54">
        <f>COUNTIF($F$3:$F$33,"V65-E")+COUNTIF($F$3:$F$33,"V65/V5")</f>
        <v>0</v>
      </c>
      <c r="G45" s="54">
        <f>COUNTIF($G$3:$G$33,"V65-E")+COUNTIF($G$3:$G$33,"V65/V5")</f>
        <v>0</v>
      </c>
      <c r="H45" s="54">
        <f>COUNTIF($H$3:$H$33,"V65-E")+COUNTIF($H$3:$H$33,"V65/V5")</f>
        <v>0</v>
      </c>
      <c r="I45" s="54">
        <f>COUNTIF($I$3:$I$33,"V65-E")+COUNTIF($I$3:$I$33,"V65/V5")</f>
        <v>0</v>
      </c>
      <c r="J45" s="54">
        <f>COUNTIF($J$3:$J$33,"V65-E")+COUNTIF($J$3:$J$33,"V65/V5")</f>
        <v>0</v>
      </c>
      <c r="K45" s="54">
        <f>COUNTIF($K$3:$K$33,"V65-E")+COUNTIF($K$3:$K$33,"V65/V5")</f>
        <v>0</v>
      </c>
      <c r="L45" s="54">
        <f>COUNTIF($L$3:$L$33,"V65-E")+COUNTIF($L$3:$L$33,"V65/V5")</f>
        <v>0</v>
      </c>
      <c r="M45" s="54">
        <f>COUNTIF($M$3:$M$33,"V65-E")+COUNTIF($M$3:$M$33,"V65/V5")</f>
        <v>0</v>
      </c>
      <c r="N45" s="54">
        <f>COUNTIF($N$3:$N$33,"V65-E")+COUNTIF($N$3:$N$33,"V65/V5")</f>
        <v>0</v>
      </c>
      <c r="O45" s="25"/>
      <c r="P45"/>
      <c r="Q45"/>
    </row>
    <row r="46" spans="1:17" s="38" customFormat="1" x14ac:dyDescent="0.2">
      <c r="A46" s="78" t="s">
        <v>41</v>
      </c>
      <c r="B46" s="35"/>
      <c r="C46" s="54">
        <f>COUNTIF($C$3:$C$33,"V75")</f>
        <v>1</v>
      </c>
      <c r="D46" s="54">
        <f>COUNTIF($D$3:$D$33,"V75")</f>
        <v>1</v>
      </c>
      <c r="E46" s="54">
        <f>COUNTIF($E$3:$E$33,"V75")</f>
        <v>0</v>
      </c>
      <c r="F46" s="54">
        <f>COUNTIF($F$3:$F$33,"V75")</f>
        <v>0</v>
      </c>
      <c r="G46" s="54">
        <f>COUNTIF($G$3:$G$33,"V75")</f>
        <v>1</v>
      </c>
      <c r="H46" s="54">
        <f>COUNTIF($H$3:$H$33,"V75")</f>
        <v>0</v>
      </c>
      <c r="I46" s="54">
        <f>COUNTIF($I$3:$I$33,"V75")</f>
        <v>0</v>
      </c>
      <c r="J46" s="54">
        <f>COUNTIF($J$3:$J$33,"V75")</f>
        <v>1</v>
      </c>
      <c r="K46" s="54">
        <f>COUNTIF($K$3:$K$33,"V75")</f>
        <v>0</v>
      </c>
      <c r="L46" s="54">
        <f>COUNTIF($L$3:$L$33,"V75")</f>
        <v>0</v>
      </c>
      <c r="M46" s="54">
        <f>COUNTIF($M$3:$M$33,"V75")</f>
        <v>0</v>
      </c>
      <c r="N46" s="54">
        <f>COUNTIF($N$3:$N$33,"V75")</f>
        <v>0</v>
      </c>
      <c r="O46" s="25"/>
      <c r="P46" s="18"/>
      <c r="Q46" s="18"/>
    </row>
    <row r="47" spans="1:17" s="38" customFormat="1" x14ac:dyDescent="0.2">
      <c r="A47" s="74"/>
      <c r="B47" s="9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5"/>
      <c r="P47" s="18"/>
      <c r="Q47" s="18"/>
    </row>
    <row r="48" spans="1:17" s="47" customFormat="1" ht="12.75" customHeight="1" x14ac:dyDescent="0.2">
      <c r="A48" s="74" t="s">
        <v>40</v>
      </c>
      <c r="B48" s="94"/>
      <c r="C48" s="24">
        <f>COUNTA(C3,C10,C17,C24,C31)</f>
        <v>1</v>
      </c>
      <c r="D48" s="24">
        <f t="shared" ref="D48:N48" si="2">COUNTA(D3,D10,D17,D24,D31)</f>
        <v>0</v>
      </c>
      <c r="E48" s="24">
        <f t="shared" si="2"/>
        <v>1</v>
      </c>
      <c r="F48" s="24">
        <f t="shared" si="2"/>
        <v>0</v>
      </c>
      <c r="G48" s="24">
        <f t="shared" si="2"/>
        <v>1</v>
      </c>
      <c r="H48" s="24">
        <f t="shared" si="2"/>
        <v>0</v>
      </c>
      <c r="I48" s="24">
        <f t="shared" si="2"/>
        <v>2</v>
      </c>
      <c r="J48" s="24">
        <f t="shared" si="2"/>
        <v>0</v>
      </c>
      <c r="K48" s="24">
        <f t="shared" si="2"/>
        <v>0</v>
      </c>
      <c r="L48" s="24">
        <f t="shared" si="2"/>
        <v>0</v>
      </c>
      <c r="M48" s="24">
        <f t="shared" si="2"/>
        <v>2</v>
      </c>
      <c r="N48" s="24">
        <f t="shared" si="2"/>
        <v>0</v>
      </c>
      <c r="O48" s="96"/>
      <c r="P48" s="1"/>
      <c r="Q48" s="1"/>
    </row>
  </sheetData>
  <phoneticPr fontId="0" type="noConversion"/>
  <printOptions gridLines="1" gridLinesSet="0"/>
  <pageMargins left="0.78740157480314965" right="0.78740157480314965" top="0.98425196850393704" bottom="0.98425196850393704" header="0.51181102362204722" footer="0.51181102362204722"/>
  <pageSetup paperSize="9" scale="75" orientation="landscape" r:id="rId1"/>
  <headerFooter alignWithMargins="0">
    <oddHeader>&amp;F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X38"/>
  <sheetViews>
    <sheetView zoomScaleNormal="100" workbookViewId="0">
      <selection activeCell="L17" sqref="L17"/>
    </sheetView>
  </sheetViews>
  <sheetFormatPr baseColWidth="10" defaultColWidth="9.140625" defaultRowHeight="12.75" x14ac:dyDescent="0.2"/>
  <cols>
    <col min="1" max="1" width="17" customWidth="1"/>
    <col min="2" max="4" width="7.7109375" customWidth="1"/>
    <col min="5" max="5" width="7.7109375" style="53" customWidth="1"/>
    <col min="6" max="13" width="7.7109375" customWidth="1"/>
    <col min="14" max="14" width="3" customWidth="1"/>
    <col min="15" max="15" width="12.85546875" style="44" customWidth="1"/>
    <col min="16" max="16" width="9.140625" style="4" customWidth="1"/>
  </cols>
  <sheetData>
    <row r="2" spans="1:17" s="3" customFormat="1" ht="18.75" customHeight="1" x14ac:dyDescent="0.2">
      <c r="A2" s="11"/>
      <c r="B2" s="12" t="s">
        <v>1</v>
      </c>
      <c r="C2" s="12" t="s">
        <v>20</v>
      </c>
      <c r="D2" s="12" t="s">
        <v>21</v>
      </c>
      <c r="E2" s="51" t="s">
        <v>22</v>
      </c>
      <c r="F2" s="12" t="s">
        <v>28</v>
      </c>
      <c r="G2" s="12" t="s">
        <v>2</v>
      </c>
      <c r="H2" s="12" t="s">
        <v>27</v>
      </c>
      <c r="I2" s="12" t="s">
        <v>3</v>
      </c>
      <c r="J2" s="12" t="s">
        <v>4</v>
      </c>
      <c r="K2" s="12" t="s">
        <v>25</v>
      </c>
      <c r="L2" s="12" t="s">
        <v>33</v>
      </c>
      <c r="M2" s="12" t="s">
        <v>5</v>
      </c>
      <c r="N2" s="12"/>
      <c r="O2" s="13" t="s">
        <v>6</v>
      </c>
      <c r="P2" s="14" t="s">
        <v>19</v>
      </c>
      <c r="Q2" s="16" t="s">
        <v>80</v>
      </c>
    </row>
    <row r="3" spans="1:17" x14ac:dyDescent="0.2">
      <c r="A3" s="5" t="s">
        <v>0</v>
      </c>
      <c r="B3" s="6">
        <f>Januar!C34</f>
        <v>10</v>
      </c>
      <c r="C3" s="6">
        <f>Januar!D34</f>
        <v>4</v>
      </c>
      <c r="D3" s="6">
        <f>Januar!E34</f>
        <v>3</v>
      </c>
      <c r="E3" s="50">
        <f>Januar!F34</f>
        <v>2</v>
      </c>
      <c r="F3" s="6">
        <f>Januar!G34</f>
        <v>2</v>
      </c>
      <c r="G3" s="6">
        <f>Januar!H34</f>
        <v>3</v>
      </c>
      <c r="H3" s="6">
        <f>Januar!I34</f>
        <v>2</v>
      </c>
      <c r="I3" s="6">
        <f>Januar!J34</f>
        <v>4</v>
      </c>
      <c r="J3" s="6">
        <f>Januar!K34</f>
        <v>5</v>
      </c>
      <c r="K3" s="6">
        <f>Januar!L34</f>
        <v>3</v>
      </c>
      <c r="L3" s="6">
        <f>Januar!M34</f>
        <v>2</v>
      </c>
      <c r="M3" s="6">
        <f>Januar!N34</f>
        <v>0</v>
      </c>
      <c r="N3" s="6"/>
      <c r="O3" s="42">
        <f>SUM(B3:M3)</f>
        <v>40</v>
      </c>
      <c r="P3" s="7">
        <f>O3-M3</f>
        <v>40</v>
      </c>
      <c r="Q3" s="5">
        <f>SUM(O3-P3)</f>
        <v>0</v>
      </c>
    </row>
    <row r="4" spans="1:17" x14ac:dyDescent="0.2">
      <c r="A4" s="5" t="s">
        <v>7</v>
      </c>
      <c r="B4" s="6">
        <f>Februar!C34</f>
        <v>9</v>
      </c>
      <c r="C4" s="6">
        <f>Februar!D34</f>
        <v>3</v>
      </c>
      <c r="D4" s="6">
        <f>Februar!E34</f>
        <v>2</v>
      </c>
      <c r="E4" s="50">
        <f>Februar!F34</f>
        <v>3</v>
      </c>
      <c r="F4" s="6">
        <f>Februar!G34</f>
        <v>2</v>
      </c>
      <c r="G4" s="6">
        <f>Februar!H34</f>
        <v>2</v>
      </c>
      <c r="H4" s="6">
        <f>Februar!I34</f>
        <v>2</v>
      </c>
      <c r="I4" s="6">
        <f>Februar!J34</f>
        <v>3</v>
      </c>
      <c r="J4" s="6">
        <f>Februar!K34</f>
        <v>4</v>
      </c>
      <c r="K4" s="6">
        <f>Februar!L34</f>
        <v>4</v>
      </c>
      <c r="L4" s="6">
        <f>Februar!M34</f>
        <v>2</v>
      </c>
      <c r="M4" s="6">
        <f>Februar!N34</f>
        <v>0</v>
      </c>
      <c r="N4" s="6"/>
      <c r="O4" s="42">
        <f t="shared" ref="O4:O27" si="0">SUM(B4:M4)</f>
        <v>36</v>
      </c>
      <c r="P4" s="7">
        <f t="shared" ref="P4:P14" si="1">O4-M4</f>
        <v>36</v>
      </c>
      <c r="Q4" s="5">
        <f t="shared" ref="Q4:Q38" si="2">SUM(O4-P4)</f>
        <v>0</v>
      </c>
    </row>
    <row r="5" spans="1:17" x14ac:dyDescent="0.2">
      <c r="A5" s="5" t="s">
        <v>8</v>
      </c>
      <c r="B5" s="6">
        <f>Mars!C34</f>
        <v>10</v>
      </c>
      <c r="C5" s="6">
        <f>Mars!D34</f>
        <v>3</v>
      </c>
      <c r="D5" s="6">
        <f>Mars!E34</f>
        <v>2</v>
      </c>
      <c r="E5" s="50">
        <f>Mars!F34</f>
        <v>4</v>
      </c>
      <c r="F5" s="6">
        <f>Mars!G34</f>
        <v>3</v>
      </c>
      <c r="G5" s="6">
        <f>Mars!H34</f>
        <v>2</v>
      </c>
      <c r="H5" s="6">
        <f>Mars!I34</f>
        <v>2</v>
      </c>
      <c r="I5" s="6">
        <f>Mars!J34</f>
        <v>3</v>
      </c>
      <c r="J5" s="6">
        <f>Mars!K34</f>
        <v>4</v>
      </c>
      <c r="K5" s="6">
        <f>Mars!L34</f>
        <v>5</v>
      </c>
      <c r="L5" s="6">
        <f>Mars!M34</f>
        <v>2</v>
      </c>
      <c r="M5" s="6">
        <f>Mars!N34</f>
        <v>0</v>
      </c>
      <c r="N5" s="6"/>
      <c r="O5" s="42">
        <f t="shared" si="0"/>
        <v>40</v>
      </c>
      <c r="P5" s="7">
        <f t="shared" si="1"/>
        <v>40</v>
      </c>
      <c r="Q5" s="5">
        <f t="shared" si="2"/>
        <v>0</v>
      </c>
    </row>
    <row r="6" spans="1:17" x14ac:dyDescent="0.2">
      <c r="A6" s="5" t="s">
        <v>9</v>
      </c>
      <c r="B6" s="6">
        <f>April!C34</f>
        <v>10</v>
      </c>
      <c r="C6" s="6">
        <f>April!D34</f>
        <v>4</v>
      </c>
      <c r="D6" s="6">
        <f>April!E34</f>
        <v>4</v>
      </c>
      <c r="E6" s="50">
        <f>April!F34</f>
        <v>2</v>
      </c>
      <c r="F6" s="6">
        <f>April!G34</f>
        <v>3</v>
      </c>
      <c r="G6" s="6">
        <f>April!H34</f>
        <v>3</v>
      </c>
      <c r="H6" s="6">
        <f>April!I34</f>
        <v>3</v>
      </c>
      <c r="I6" s="6">
        <f>April!J34</f>
        <v>4</v>
      </c>
      <c r="J6" s="6">
        <f>April!K34</f>
        <v>4</v>
      </c>
      <c r="K6" s="6">
        <f>April!L34</f>
        <v>4</v>
      </c>
      <c r="L6" s="6">
        <f>April!M34</f>
        <v>3</v>
      </c>
      <c r="M6" s="6">
        <f>April!N34</f>
        <v>3</v>
      </c>
      <c r="N6" s="6"/>
      <c r="O6" s="42">
        <f t="shared" si="0"/>
        <v>47</v>
      </c>
      <c r="P6" s="7">
        <f t="shared" si="1"/>
        <v>44</v>
      </c>
      <c r="Q6" s="5">
        <f t="shared" si="2"/>
        <v>3</v>
      </c>
    </row>
    <row r="7" spans="1:17" x14ac:dyDescent="0.2">
      <c r="A7" s="5" t="s">
        <v>10</v>
      </c>
      <c r="B7" s="6">
        <f>Mai!C34</f>
        <v>10</v>
      </c>
      <c r="C7" s="6">
        <f>Mai!D34</f>
        <v>3</v>
      </c>
      <c r="D7" s="6">
        <f>Mai!E34</f>
        <v>3</v>
      </c>
      <c r="E7" s="50">
        <f>Mai!F34</f>
        <v>5</v>
      </c>
      <c r="F7" s="6">
        <f>Mai!G34</f>
        <v>2</v>
      </c>
      <c r="G7" s="6">
        <f>Mai!H34</f>
        <v>3</v>
      </c>
      <c r="H7" s="6">
        <f>Mai!I34</f>
        <v>3</v>
      </c>
      <c r="I7" s="6">
        <f>Mai!J34</f>
        <v>4</v>
      </c>
      <c r="J7" s="6">
        <f>Mai!K34</f>
        <v>4</v>
      </c>
      <c r="K7" s="6">
        <f>Mai!L34</f>
        <v>4</v>
      </c>
      <c r="L7" s="6">
        <f>Mai!M34</f>
        <v>4</v>
      </c>
      <c r="M7" s="6">
        <f>Mai!N34</f>
        <v>5</v>
      </c>
      <c r="N7" s="6"/>
      <c r="O7" s="42">
        <f t="shared" si="0"/>
        <v>50</v>
      </c>
      <c r="P7" s="7">
        <f t="shared" si="1"/>
        <v>45</v>
      </c>
      <c r="Q7" s="5">
        <f>SUM(O7-P7)</f>
        <v>5</v>
      </c>
    </row>
    <row r="8" spans="1:17" x14ac:dyDescent="0.2">
      <c r="A8" s="5" t="s">
        <v>11</v>
      </c>
      <c r="B8" s="6">
        <f>Juni!C34</f>
        <v>8</v>
      </c>
      <c r="C8" s="6">
        <f>Juni!D34</f>
        <v>2</v>
      </c>
      <c r="D8" s="6">
        <f>Juni!E34</f>
        <v>2</v>
      </c>
      <c r="E8" s="50">
        <f>Juni!F34</f>
        <v>4</v>
      </c>
      <c r="F8" s="6">
        <f>Juni!G34</f>
        <v>4</v>
      </c>
      <c r="G8" s="6">
        <f>Juni!H34</f>
        <v>3</v>
      </c>
      <c r="H8" s="6">
        <f>Juni!I34</f>
        <v>4</v>
      </c>
      <c r="I8" s="6">
        <f>Juni!J34</f>
        <v>6</v>
      </c>
      <c r="J8" s="6">
        <f>Juni!K34</f>
        <v>4</v>
      </c>
      <c r="K8" s="6">
        <f>Juni!L34</f>
        <v>7</v>
      </c>
      <c r="L8" s="6">
        <f>Juni!M34</f>
        <v>4</v>
      </c>
      <c r="M8" s="6">
        <f>Juni!N34</f>
        <v>4</v>
      </c>
      <c r="N8" s="6"/>
      <c r="O8" s="42">
        <f t="shared" si="0"/>
        <v>52</v>
      </c>
      <c r="P8" s="7">
        <f t="shared" si="1"/>
        <v>48</v>
      </c>
      <c r="Q8" s="5">
        <f t="shared" si="2"/>
        <v>4</v>
      </c>
    </row>
    <row r="9" spans="1:17" x14ac:dyDescent="0.2">
      <c r="A9" s="5" t="s">
        <v>12</v>
      </c>
      <c r="B9" s="6">
        <f>Juli!C34</f>
        <v>5</v>
      </c>
      <c r="C9" s="6">
        <f>Juli!D34</f>
        <v>5</v>
      </c>
      <c r="D9" s="6">
        <f>Juli!E34</f>
        <v>7</v>
      </c>
      <c r="E9" s="50">
        <f>Juli!F34</f>
        <v>2</v>
      </c>
      <c r="F9" s="6">
        <f>Juli!G34</f>
        <v>6</v>
      </c>
      <c r="G9" s="6">
        <f>Juli!H34</f>
        <v>5</v>
      </c>
      <c r="H9" s="6">
        <f>Juli!I34</f>
        <v>5</v>
      </c>
      <c r="I9" s="6">
        <f>Juli!J34</f>
        <v>2</v>
      </c>
      <c r="J9" s="6">
        <f>Juli!K34</f>
        <v>4</v>
      </c>
      <c r="K9" s="6">
        <f>Juli!L34</f>
        <v>4</v>
      </c>
      <c r="L9" s="6">
        <f>Juli!M34</f>
        <v>3</v>
      </c>
      <c r="M9" s="6">
        <f>Juli!N34</f>
        <v>4</v>
      </c>
      <c r="N9" s="6"/>
      <c r="O9" s="42">
        <f t="shared" si="0"/>
        <v>52</v>
      </c>
      <c r="P9" s="7">
        <f t="shared" si="1"/>
        <v>48</v>
      </c>
      <c r="Q9" s="5">
        <f t="shared" si="2"/>
        <v>4</v>
      </c>
    </row>
    <row r="10" spans="1:17" x14ac:dyDescent="0.2">
      <c r="A10" s="5" t="s">
        <v>13</v>
      </c>
      <c r="B10" s="6">
        <f>August!C34</f>
        <v>10</v>
      </c>
      <c r="C10" s="6">
        <f>August!D34</f>
        <v>2</v>
      </c>
      <c r="D10" s="6">
        <f>August!E34</f>
        <v>4</v>
      </c>
      <c r="E10" s="50">
        <f>August!F34</f>
        <v>5</v>
      </c>
      <c r="F10" s="6">
        <f>August!G34</f>
        <v>2</v>
      </c>
      <c r="G10" s="6">
        <f>August!H34</f>
        <v>6</v>
      </c>
      <c r="H10" s="6">
        <f>August!I34</f>
        <v>3</v>
      </c>
      <c r="I10" s="6">
        <f>August!J34</f>
        <v>3</v>
      </c>
      <c r="J10" s="6">
        <f>August!K34</f>
        <v>5</v>
      </c>
      <c r="K10" s="6">
        <f>August!L34</f>
        <v>4</v>
      </c>
      <c r="L10" s="6">
        <f>August!M34</f>
        <v>3</v>
      </c>
      <c r="M10" s="6">
        <f>August!N34</f>
        <v>5</v>
      </c>
      <c r="N10" s="6"/>
      <c r="O10" s="42">
        <f t="shared" si="0"/>
        <v>52</v>
      </c>
      <c r="P10" s="7">
        <f t="shared" si="1"/>
        <v>47</v>
      </c>
      <c r="Q10" s="5">
        <f>SUM(O10-P10)</f>
        <v>5</v>
      </c>
    </row>
    <row r="11" spans="1:17" x14ac:dyDescent="0.2">
      <c r="A11" s="5" t="s">
        <v>14</v>
      </c>
      <c r="B11" s="6">
        <f>September!C34</f>
        <v>12</v>
      </c>
      <c r="C11" s="6">
        <f>September!D34</f>
        <v>3</v>
      </c>
      <c r="D11" s="6">
        <f>September!E34</f>
        <v>3</v>
      </c>
      <c r="E11" s="50">
        <f>September!F34</f>
        <v>3</v>
      </c>
      <c r="F11" s="6">
        <f>September!G34</f>
        <v>5</v>
      </c>
      <c r="G11" s="6">
        <f>September!H34</f>
        <v>3</v>
      </c>
      <c r="H11" s="6">
        <f>September!I34</f>
        <v>3</v>
      </c>
      <c r="I11" s="6">
        <f>September!J34</f>
        <v>3</v>
      </c>
      <c r="J11" s="6">
        <f>September!K34</f>
        <v>4</v>
      </c>
      <c r="K11" s="6">
        <f>September!L34</f>
        <v>5</v>
      </c>
      <c r="L11" s="6">
        <f>September!M34</f>
        <v>3</v>
      </c>
      <c r="M11" s="6">
        <f>September!N34</f>
        <v>5</v>
      </c>
      <c r="N11" s="6"/>
      <c r="O11" s="42">
        <f t="shared" si="0"/>
        <v>52</v>
      </c>
      <c r="P11" s="7">
        <f t="shared" si="1"/>
        <v>47</v>
      </c>
      <c r="Q11" s="5">
        <f t="shared" si="2"/>
        <v>5</v>
      </c>
    </row>
    <row r="12" spans="1:17" x14ac:dyDescent="0.2">
      <c r="A12" s="5" t="s">
        <v>15</v>
      </c>
      <c r="B12" s="6">
        <f>Oktober!C34</f>
        <v>10</v>
      </c>
      <c r="C12" s="6">
        <f>Oktober!D34</f>
        <v>5</v>
      </c>
      <c r="D12" s="6">
        <f>Oktober!E34</f>
        <v>4</v>
      </c>
      <c r="E12" s="50">
        <f>Oktober!F34</f>
        <v>4</v>
      </c>
      <c r="F12" s="6">
        <f>Oktober!G34</f>
        <v>4</v>
      </c>
      <c r="G12" s="6">
        <f>Oktober!H34</f>
        <v>5</v>
      </c>
      <c r="H12" s="6">
        <f>Oktober!I34</f>
        <v>3</v>
      </c>
      <c r="I12" s="6">
        <f>Oktober!J34</f>
        <v>5</v>
      </c>
      <c r="J12" s="6">
        <f>Oktober!K34</f>
        <v>4</v>
      </c>
      <c r="K12" s="6">
        <f>Oktober!L34</f>
        <v>5</v>
      </c>
      <c r="L12" s="6">
        <f>Oktober!M34</f>
        <v>3</v>
      </c>
      <c r="M12" s="6">
        <f>Oktober!N34</f>
        <v>5</v>
      </c>
      <c r="N12" s="6"/>
      <c r="O12" s="42">
        <f t="shared" si="0"/>
        <v>57</v>
      </c>
      <c r="P12" s="7">
        <f t="shared" si="1"/>
        <v>52</v>
      </c>
      <c r="Q12" s="5">
        <f t="shared" si="2"/>
        <v>5</v>
      </c>
    </row>
    <row r="13" spans="1:17" x14ac:dyDescent="0.2">
      <c r="A13" s="5" t="s">
        <v>16</v>
      </c>
      <c r="B13" s="6">
        <f>November!C34</f>
        <v>12</v>
      </c>
      <c r="C13" s="6">
        <f>November!D34</f>
        <v>5</v>
      </c>
      <c r="D13" s="6">
        <f>November!E34</f>
        <v>4</v>
      </c>
      <c r="E13" s="50">
        <f>November!F34</f>
        <v>2</v>
      </c>
      <c r="F13" s="6">
        <f>November!G34</f>
        <v>4</v>
      </c>
      <c r="G13" s="6">
        <f>November!H34</f>
        <v>3</v>
      </c>
      <c r="H13" s="6">
        <f>November!I34</f>
        <v>2</v>
      </c>
      <c r="I13" s="6">
        <f>November!J34</f>
        <v>4</v>
      </c>
      <c r="J13" s="6">
        <f>November!K34</f>
        <v>5</v>
      </c>
      <c r="K13" s="6">
        <f>November!L34</f>
        <v>5</v>
      </c>
      <c r="L13" s="6">
        <f>November!M34</f>
        <v>3</v>
      </c>
      <c r="M13" s="6">
        <f>November!N34</f>
        <v>6</v>
      </c>
      <c r="N13" s="6"/>
      <c r="O13" s="42">
        <f t="shared" si="0"/>
        <v>55</v>
      </c>
      <c r="P13" s="7">
        <f t="shared" si="1"/>
        <v>49</v>
      </c>
      <c r="Q13" s="5">
        <f>SUM(O13-P13)</f>
        <v>6</v>
      </c>
    </row>
    <row r="14" spans="1:17" x14ac:dyDescent="0.2">
      <c r="A14" s="5" t="s">
        <v>17</v>
      </c>
      <c r="B14" s="6">
        <f>Desember!C34</f>
        <v>9</v>
      </c>
      <c r="C14" s="6">
        <f>Desember!D34</f>
        <v>2</v>
      </c>
      <c r="D14" s="6">
        <f>Desember!E34</f>
        <v>3</v>
      </c>
      <c r="E14" s="50">
        <f>Desember!F34</f>
        <v>2</v>
      </c>
      <c r="F14" s="6">
        <f>Desember!G34</f>
        <v>4</v>
      </c>
      <c r="G14" s="6">
        <f>Desember!H34</f>
        <v>3</v>
      </c>
      <c r="H14" s="6">
        <f>Desember!I34</f>
        <v>2</v>
      </c>
      <c r="I14" s="6">
        <f>Desember!J34</f>
        <v>4</v>
      </c>
      <c r="J14" s="6">
        <f>Desember!K34</f>
        <v>3</v>
      </c>
      <c r="K14" s="6">
        <f>Desember!L34</f>
        <v>4</v>
      </c>
      <c r="L14" s="6">
        <f>Desember!M34</f>
        <v>2</v>
      </c>
      <c r="M14" s="6">
        <f>Desember!N34</f>
        <v>0</v>
      </c>
      <c r="N14" s="6"/>
      <c r="O14" s="42">
        <f t="shared" si="0"/>
        <v>38</v>
      </c>
      <c r="P14" s="7">
        <f t="shared" si="1"/>
        <v>38</v>
      </c>
      <c r="Q14" s="5">
        <f t="shared" si="2"/>
        <v>0</v>
      </c>
    </row>
    <row r="15" spans="1:17" s="1" customFormat="1" ht="18" customHeight="1" x14ac:dyDescent="0.2">
      <c r="A15" s="15" t="s">
        <v>51</v>
      </c>
      <c r="B15" s="15">
        <f>SUM(B3:B14)</f>
        <v>115</v>
      </c>
      <c r="C15" s="15">
        <f t="shared" ref="C15:M15" si="3">SUM(C3:C14)</f>
        <v>41</v>
      </c>
      <c r="D15" s="15">
        <f t="shared" si="3"/>
        <v>41</v>
      </c>
      <c r="E15" s="51">
        <f t="shared" si="3"/>
        <v>38</v>
      </c>
      <c r="F15" s="15">
        <f t="shared" si="3"/>
        <v>41</v>
      </c>
      <c r="G15" s="15">
        <f>SUM(G3:G14)</f>
        <v>41</v>
      </c>
      <c r="H15" s="15">
        <f t="shared" si="3"/>
        <v>34</v>
      </c>
      <c r="I15" s="15">
        <f t="shared" si="3"/>
        <v>45</v>
      </c>
      <c r="J15" s="15">
        <f t="shared" si="3"/>
        <v>50</v>
      </c>
      <c r="K15" s="15">
        <f t="shared" si="3"/>
        <v>54</v>
      </c>
      <c r="L15" s="15">
        <f>SUM(L3:L14)</f>
        <v>34</v>
      </c>
      <c r="M15" s="15">
        <f t="shared" si="3"/>
        <v>37</v>
      </c>
      <c r="N15" s="15"/>
      <c r="O15" s="43">
        <f>SUM(B15:M15)</f>
        <v>571</v>
      </c>
      <c r="P15" s="16">
        <f>O15-M15</f>
        <v>534</v>
      </c>
      <c r="Q15" s="106">
        <f t="shared" si="2"/>
        <v>37</v>
      </c>
    </row>
    <row r="16" spans="1:17" x14ac:dyDescent="0.2">
      <c r="A16" s="9" t="s">
        <v>32</v>
      </c>
      <c r="B16" s="9">
        <f>SUM(Januar!C35+Februar!C35+Mars!C35+April!C35+Mai!C35+Juni!C35+Juli!C35+August!C35+September!C35+Oktober!C35+November!C35+Desember!C35)</f>
        <v>54</v>
      </c>
      <c r="C16" s="9">
        <f>SUM(Januar!D35+Februar!D35+Mars!D35+April!D35+Mai!D35+Juni!D35+Juli!D35+August!D35+September!D35+Oktober!D35+November!D35+Desember!D35)</f>
        <v>20</v>
      </c>
      <c r="D16" s="9">
        <f>SUM(Januar!E35+Februar!E35+Mars!E35+April!E35+Mai!E35+Juni!E35+Juli!E35+August!E35+September!E35+Oktober!E35+November!E35+Desember!E35)</f>
        <v>8</v>
      </c>
      <c r="E16" s="52">
        <f>SUM(Januar!F35+Februar!F35+Mars!F35+April!F35+Mai!F35+Juni!F35+Juli!F35+August!F35+September!F35+Oktober!F35+November!F35+Desember!F35)</f>
        <v>7</v>
      </c>
      <c r="F16" s="9">
        <f>SUM(Januar!G35+Februar!G35+Mars!G35+April!G35+Mai!G35+Juni!G35+Juli!G35+August!G35+September!G35+Oktober!G35+November!G35+Desember!G35)</f>
        <v>9</v>
      </c>
      <c r="G16" s="9">
        <f>SUM(Januar!H35+Februar!H35+Mars!H35+April!H35+Mai!H35+Juni!H35+Juli!H35+August!H35+September!H35+Oktober!H35+November!H35+Desember!H35)</f>
        <v>6</v>
      </c>
      <c r="H16" s="9">
        <f>SUM(Januar!I35+Februar!I35+Mars!I35+April!I35+Mai!I35+Juni!I35+Juli!I35+August!I35+September!I35+Oktober!I35+November!I35+Desember!I35)</f>
        <v>4</v>
      </c>
      <c r="I16" s="9">
        <f>SUM(Januar!J35+Februar!J35+Mars!J35+April!J35+Mai!J35+Juni!J35+Juli!J35+August!J35+September!J35+Oktober!J35+November!J35+Desember!J35)</f>
        <v>4</v>
      </c>
      <c r="J16" s="9">
        <f>SUM(Januar!K35+Februar!K35+Mars!K35+April!K35+Mai!K35+Juni!K35+Juli!K35+August!K35+September!K35+Oktober!K35+November!K35+Desember!K35)</f>
        <v>9</v>
      </c>
      <c r="K16" s="9">
        <f>SUM(Januar!L35+Februar!L35+Mars!L35+April!L35+Mai!L35+Juni!L35+Juli!L35+August!L35+September!L35+Oktober!L35+November!L35+Desember!L35)</f>
        <v>8</v>
      </c>
      <c r="L16" s="9">
        <f>SUM(Januar!M35+Februar!M35+Mars!M35+April!M35+Mai!M35+Juni!M35+Juli!M35+August!M35+September!M35+Oktober!M35+November!M35+Desember!M35)</f>
        <v>2</v>
      </c>
      <c r="M16" s="9">
        <f>SUM(Januar!N35+Februar!N35+Mars!N35+April!N35+Mai!N35+Juni!N35+Juli!N35+August!N35+September!N35+Oktober!N35+November!N35+Desember!N35)</f>
        <v>7</v>
      </c>
      <c r="N16" s="10"/>
      <c r="O16" s="45">
        <f t="shared" si="0"/>
        <v>138</v>
      </c>
      <c r="P16" s="63">
        <f t="shared" ref="P16:P27" si="4">O16-M16</f>
        <v>131</v>
      </c>
      <c r="Q16" s="107">
        <f t="shared" si="2"/>
        <v>7</v>
      </c>
    </row>
    <row r="17" spans="1:24" x14ac:dyDescent="0.2">
      <c r="A17" s="75" t="s">
        <v>43</v>
      </c>
      <c r="B17" s="9">
        <f>SUM(Januar!C36+Februar!C36+Mars!C36+April!C36+Mai!C36+Juni!C36+Juli!C36+August!C36+September!C36+Oktober!C36+November!C36+Desember!C36)</f>
        <v>0</v>
      </c>
      <c r="C17" s="9">
        <f>SUM(Januar!D36+Februar!D36+Mars!D36+April!D36+Mai!D36+Juni!D36+Juli!D36+August!D36+September!D36+Oktober!D36+November!D36+Desember!D36)</f>
        <v>0</v>
      </c>
      <c r="D17" s="9">
        <f>SUM(Januar!E36+Februar!E36+Mars!E36+April!E36+Mai!E36+Juni!E36+Juli!E36+August!E36+September!E36+Oktober!E36+November!E36+Desember!E36)</f>
        <v>0</v>
      </c>
      <c r="E17" s="52">
        <f>SUM(Januar!F36+Februar!F36+Mars!F36+April!F36+Mai!F36+Juni!F36+Juli!F36+August!F36+September!F36+Oktober!F36+November!F36+Desember!F36)</f>
        <v>0</v>
      </c>
      <c r="F17" s="9">
        <f>SUM(Januar!G36+Februar!G36+Mars!G36+April!G36+Mai!G36+Juni!G36+Juli!G36+August!G36+September!G36+Oktober!G36+November!G36+Desember!G36)</f>
        <v>0</v>
      </c>
      <c r="G17" s="9">
        <f>SUM(Januar!H36+Februar!H36+Mars!H36+April!H36+Mai!H36+Juni!H36+Juli!H36+August!H36+September!H36+Oktober!H36+November!H36+Desember!H36)</f>
        <v>0</v>
      </c>
      <c r="H17" s="9">
        <f>SUM(Januar!I36+Februar!I36+Mars!I36+April!I36+Mai!I36+Juni!I36+Juli!I36+August!I36+September!I36+Oktober!I36+November!I36+Desember!I36)</f>
        <v>0</v>
      </c>
      <c r="I17" s="9">
        <f>SUM(Januar!J36+Februar!J36+Mars!J36+April!J36+Mai!J36+Juni!J36+Juli!J36+August!J36+September!J36+Oktober!J36+November!J36+Desember!J36)</f>
        <v>1</v>
      </c>
      <c r="J17" s="9">
        <f>SUM(Januar!K36+Februar!K36+Mars!K36+April!K36+Mai!K36+Juni!K36+Juli!K36+August!K36+September!K36+Oktober!K36+November!K36+Desember!K36)</f>
        <v>0</v>
      </c>
      <c r="K17" s="9">
        <f>SUM(Januar!L36+Februar!L36+Mars!L36+April!L36+Mai!L36+Juni!L36+Juli!L36+August!L36+September!L36+Oktober!L36+November!L36+Desember!L36)</f>
        <v>1</v>
      </c>
      <c r="L17" s="9">
        <f>SUM(Januar!M36+Februar!M36+Mars!M36+April!M36+Mai!M36+Juni!M36+Juli!M36+August!M36+September!M36+Oktober!M36+November!M36+Desember!M36)</f>
        <v>11</v>
      </c>
      <c r="M17" s="9">
        <f>SUM(Januar!N36+Februar!N36+Mars!N36+April!N36+Mai!N36+Juni!N36+Juli!N36+August!N36+September!N36+Oktober!N36+November!N36+Desember!N36)</f>
        <v>8</v>
      </c>
      <c r="N17" s="10"/>
      <c r="O17" s="45">
        <f t="shared" ref="O17" si="5">SUM(B17:M17)</f>
        <v>21</v>
      </c>
      <c r="P17" s="63">
        <f t="shared" ref="P17" si="6">O17-M17</f>
        <v>13</v>
      </c>
      <c r="Q17" s="107">
        <f t="shared" si="2"/>
        <v>8</v>
      </c>
    </row>
    <row r="18" spans="1:24" x14ac:dyDescent="0.2">
      <c r="A18" s="75" t="s">
        <v>45</v>
      </c>
      <c r="B18" s="9">
        <f>SUM(Januar!C37+Februar!C37+Mars!C37+April!C37+Mai!C37+Juni!C37+Juli!C37+August!C37+September!C37+Oktober!C37+November!C37+Desember!C37)</f>
        <v>2</v>
      </c>
      <c r="C18" s="9">
        <f>SUM(Januar!D37+Februar!D37+Mars!D37+April!D37+Mai!D37+Juni!D37+Juli!D37+August!D37+September!D37+Oktober!D37+November!D37+Desember!D37)</f>
        <v>14</v>
      </c>
      <c r="D18" s="9">
        <f>SUM(Januar!E37+Februar!E37+Mars!E37+April!E37+Mai!E37+Juni!E37+Juli!E37+August!E37+September!E37+Oktober!E37+November!E37+Desember!E37)</f>
        <v>5</v>
      </c>
      <c r="E18" s="9">
        <f>SUM(Januar!F37+Februar!F37+Mars!F37+April!F37+Mai!F37+Juni!F37+Juli!F37+August!F37+September!F37+Oktober!F37+November!F37+Desember!F37)</f>
        <v>19</v>
      </c>
      <c r="F18" s="9">
        <f>SUM(Januar!G37+Februar!G37+Mars!G37+April!G37+Mai!G37+Juni!G37+Juli!G37+August!G37+September!G37+Oktober!G37+November!G37+Desember!G37)</f>
        <v>28</v>
      </c>
      <c r="G18" s="9">
        <f>SUM(Januar!H37+Februar!H37+Mars!H37+April!H37+Mai!H37+Juni!H37+Juli!H37+August!H37+September!H37+Oktober!H37+November!H37+Desember!H37)</f>
        <v>6</v>
      </c>
      <c r="H18" s="9">
        <f>SUM(Januar!I37+Februar!I37+Mars!I37+April!I37+Mai!I37+Juni!I37+Juli!I37+August!I37+September!I37+Oktober!I37+November!I37+Desember!I37)</f>
        <v>19</v>
      </c>
      <c r="I18" s="9">
        <f>SUM(Januar!J37+Februar!J37+Mars!J37+April!J37+Mai!J37+Juni!J37+Juli!J37+August!J37+September!J37+Oktober!J37+November!J37+Desember!J37)</f>
        <v>30</v>
      </c>
      <c r="J18" s="9">
        <f>SUM(Januar!K37+Februar!K37+Mars!K37+April!K37+Mai!K37+Juni!K37+Juli!K37+August!K37+September!K37+Oktober!K37+November!K37+Desember!K37)</f>
        <v>22</v>
      </c>
      <c r="K18" s="9">
        <f>SUM(Januar!L37+Februar!L37+Mars!L37+April!L37+Mai!L37+Juni!L37+Juli!L37+August!L37+September!L37+Oktober!L37+November!L37+Desember!L37)</f>
        <v>35</v>
      </c>
      <c r="L18" s="9">
        <f>SUM(Januar!M37+Februar!M37+Mars!M37+April!M37+Mai!M37+Juni!M37+Juli!M37+August!M37+September!M37+Oktober!M37+November!M37+Desember!M37)</f>
        <v>5</v>
      </c>
      <c r="M18" s="9">
        <f>SUM(Januar!N37+Februar!N37+Mars!N37+April!N37+Mai!N37+Juni!N37+Juli!N37+August!N37+September!N37+Oktober!N37+November!N37+Desember!N37)</f>
        <v>0</v>
      </c>
      <c r="N18" s="9"/>
      <c r="O18" s="45">
        <f t="shared" si="0"/>
        <v>185</v>
      </c>
      <c r="P18" s="63">
        <f t="shared" si="4"/>
        <v>185</v>
      </c>
      <c r="Q18" s="107">
        <f t="shared" si="2"/>
        <v>0</v>
      </c>
    </row>
    <row r="19" spans="1:24" x14ac:dyDescent="0.2">
      <c r="A19" s="75" t="s">
        <v>46</v>
      </c>
      <c r="B19" s="9">
        <f>SUM(Januar!C38+Februar!C38+Mars!C38+April!C38+Mai!C38+Juni!C38+Juli!C38+August!C38+September!C38+Oktober!C38+November!C38+Desember!C38)</f>
        <v>0</v>
      </c>
      <c r="C19" s="9">
        <f>SUM(Januar!D38+Februar!D38+Mars!D38+April!D38+Mai!D38+Juni!D38+Juli!D38+August!D38+September!D38+Oktober!D38+November!D38+Desember!D38)</f>
        <v>0</v>
      </c>
      <c r="D19" s="9">
        <f>SUM(Januar!E38+Februar!E38+Mars!E38+April!E38+Mai!E38+Juni!E38+Juli!E38+August!E38+September!E38+Oktober!E38+November!E38+Desember!E38)</f>
        <v>0</v>
      </c>
      <c r="E19" s="9">
        <f>SUM(Januar!F38+Februar!F38+Mars!F38+April!F38+Mai!F38+Juni!F38+Juli!F38+August!F38+September!F38+Oktober!F38+November!F38+Desember!F38)</f>
        <v>7</v>
      </c>
      <c r="F19" s="9">
        <f>SUM(Januar!G38+Februar!G38+Mars!G38+April!G38+Mai!G38+Juni!G38+Juli!G38+August!G38+September!G38+Oktober!G38+November!G38+Desember!G38)</f>
        <v>0</v>
      </c>
      <c r="G19" s="9">
        <f>SUM(Januar!H38+Februar!H38+Mars!H38+April!H38+Mai!H38+Juni!H38+Juli!H38+August!H38+September!H38+Oktober!H38+November!H38+Desember!H38)</f>
        <v>0</v>
      </c>
      <c r="H19" s="9">
        <f>SUM(Januar!I38+Februar!I38+Mars!I38+April!I38+Mai!I38+Juni!I38+Juli!I38+August!I38+September!I38+Oktober!I38+November!I38+Desember!I38)</f>
        <v>0</v>
      </c>
      <c r="I19" s="9">
        <f>SUM(Januar!J38+Februar!J38+Mars!J38+April!J38+Mai!J38+Juni!J38+Juli!J38+August!J38+September!J38+Oktober!J38+November!J38+Desember!J38)</f>
        <v>0</v>
      </c>
      <c r="J19" s="9">
        <f>SUM(Januar!K38+Februar!K38+Mars!K38+April!K38+Mai!K38+Juni!K38+Juli!K38+August!K38+September!K38+Oktober!K38+November!K38+Desember!K38)</f>
        <v>10</v>
      </c>
      <c r="K19" s="9">
        <f>SUM(Januar!L38+Februar!L38+Mars!L38+April!L38+Mai!L38+Juni!L38+Juli!L38+August!L38+September!L38+Oktober!L38+November!L38+Desember!L38)</f>
        <v>0</v>
      </c>
      <c r="L19" s="9">
        <f>SUM(Januar!M38+Februar!M38+Mars!M38+April!M38+Mai!M38+Juni!M38+Juli!M38+August!M38+September!M38+Oktober!M38+November!M38+Desember!M38)</f>
        <v>0</v>
      </c>
      <c r="M19" s="9">
        <f>SUM(Januar!N38+Februar!N38+Mars!N38+April!N38+Mai!N38+Juni!N38+Juli!N38+August!N38+September!N38+Oktober!N38+November!N38+Desember!N38)</f>
        <v>0</v>
      </c>
      <c r="N19" s="9"/>
      <c r="O19" s="45">
        <f t="shared" si="0"/>
        <v>17</v>
      </c>
      <c r="P19" s="63">
        <f t="shared" si="4"/>
        <v>17</v>
      </c>
      <c r="Q19" s="107">
        <f t="shared" si="2"/>
        <v>0</v>
      </c>
      <c r="V19" s="39"/>
      <c r="W19" s="76"/>
      <c r="X19" s="77"/>
    </row>
    <row r="20" spans="1:24" x14ac:dyDescent="0.2">
      <c r="A20" s="75" t="s">
        <v>47</v>
      </c>
      <c r="B20" s="9">
        <f>SUM(Januar!C39+Februar!C39+Mars!C39+April!C39+Mai!C39+Juni!C39+Juli!C39+August!C39+September!C39+Oktober!C39+November!C39+Desember!C39)</f>
        <v>0</v>
      </c>
      <c r="C20" s="9">
        <f>SUM(Januar!D39+Februar!D39+Mars!D39+April!D39+Mai!D39+Juni!D39+Juli!D39+August!D39+September!D39+Oktober!D39+November!D39+Desember!D39)</f>
        <v>0</v>
      </c>
      <c r="D20" s="9">
        <f>SUM(Januar!E39+Februar!E39+Mars!E39+April!E39+Mai!E39+Juni!E39+Juli!E39+August!E39+September!E39+Oktober!E39+November!E39+Desember!E39)</f>
        <v>0</v>
      </c>
      <c r="E20" s="9">
        <f>SUM(Januar!F39+Februar!F39+Mars!F39+April!F39+Mai!F39+Juni!F39+Juli!F39+August!F39+September!F39+Oktober!F39+November!F39+Desember!F39)</f>
        <v>0</v>
      </c>
      <c r="F20" s="9">
        <f>SUM(Januar!G39+Februar!G39+Mars!G39+April!G39+Mai!G39+Juni!G39+Juli!G39+August!G39+September!G39+Oktober!G39+November!G39+Desember!G39)</f>
        <v>0</v>
      </c>
      <c r="G20" s="9">
        <f>SUM(Januar!H39+Februar!H39+Mars!H39+April!H39+Mai!H39+Juni!H39+Juli!H39+August!H39+September!H39+Oktober!H39+November!H39+Desember!H39)</f>
        <v>0</v>
      </c>
      <c r="H20" s="9">
        <f>SUM(Januar!I39+Februar!I39+Mars!I39+April!I39+Mai!I39+Juni!I39+Juli!I39+August!I39+September!I39+Oktober!I39+November!I39+Desember!I39)</f>
        <v>2</v>
      </c>
      <c r="I20" s="9">
        <f>SUM(Januar!J39+Februar!J39+Mars!J39+April!J39+Mai!J39+Juni!J39+Juli!J39+August!J39+September!J39+Oktober!J39+November!J39+Desember!J39)</f>
        <v>0</v>
      </c>
      <c r="J20" s="9">
        <f>SUM(Januar!K39+Februar!K39+Mars!K39+April!K39+Mai!K39+Juni!K39+Juli!K39+August!K39+September!K39+Oktober!K39+November!K39+Desember!K39)</f>
        <v>0</v>
      </c>
      <c r="K20" s="9">
        <f>SUM(Januar!L39+Februar!L39+Mars!L39+April!L39+Mai!L39+Juni!L39+Juli!L39+August!L39+September!L39+Oktober!L39+November!L39+Desember!L39)</f>
        <v>1</v>
      </c>
      <c r="L20" s="9">
        <f>SUM(Januar!M39+Februar!M39+Mars!M39+April!M39+Mai!M39+Juni!M39+Juli!M39+August!M39+September!M39+Oktober!M39+November!M39+Desember!M39)</f>
        <v>7</v>
      </c>
      <c r="M20" s="9">
        <f>SUM(Januar!N39+Februar!N39+Mars!N39+April!N39+Mai!N39+Juni!N39+Juli!N39+August!N39+September!N39+Oktober!N39+November!N39+Desember!N39)</f>
        <v>18</v>
      </c>
      <c r="N20" s="9"/>
      <c r="O20" s="45">
        <f t="shared" ref="O20" si="7">SUM(B20:M20)</f>
        <v>28</v>
      </c>
      <c r="P20" s="63">
        <f t="shared" ref="P20" si="8">O20-M20</f>
        <v>10</v>
      </c>
      <c r="Q20" s="107">
        <f t="shared" si="2"/>
        <v>18</v>
      </c>
      <c r="V20" s="78"/>
      <c r="W20" s="76"/>
      <c r="X20" s="77"/>
    </row>
    <row r="21" spans="1:24" x14ac:dyDescent="0.2">
      <c r="A21" s="75" t="s">
        <v>48</v>
      </c>
      <c r="B21" s="9">
        <f>SUM(Januar!C40+Februar!C40+Mars!C40+April!C40+Mai!C40+Juni!C40+Juli!C40+August!C40+September!C40+Oktober!C40+November!C40+Desember!C40)</f>
        <v>0</v>
      </c>
      <c r="C21" s="9">
        <f>SUM(Januar!D40+Februar!D40+Mars!D40+April!D40+Mai!D40+Juni!D40+Juli!D40+August!D40+September!D40+Oktober!D40+November!D40+Desember!D40)</f>
        <v>0</v>
      </c>
      <c r="D21" s="9">
        <f>SUM(Januar!E40+Februar!E40+Mars!E40+April!E40+Mai!E40+Juni!E40+Juli!E40+August!E40+September!E40+Oktober!E40+November!E40+Desember!E40)</f>
        <v>0</v>
      </c>
      <c r="E21" s="9">
        <f>SUM(Januar!F40+Februar!F40+Mars!F40+April!F40+Mai!F40+Juni!F40+Juli!F40+August!F40+September!F40+Oktober!F40+November!F40+Desember!F40)</f>
        <v>0</v>
      </c>
      <c r="F21" s="9">
        <f>SUM(Januar!G40+Februar!G40+Mars!G40+April!G40+Mai!G40+Juni!G40+Juli!G40+August!G40+September!G40+Oktober!G40+November!G40+Desember!G40)</f>
        <v>0</v>
      </c>
      <c r="G21" s="9">
        <f>SUM(Januar!H40+Februar!H40+Mars!H40+April!H40+Mai!H40+Juni!H40+Juli!H40+August!H40+September!H40+Oktober!H40+November!H40+Desember!H40)</f>
        <v>0</v>
      </c>
      <c r="H21" s="9">
        <f>SUM(Januar!I40+Februar!I40+Mars!I40+April!I40+Mai!I40+Juni!I40+Juli!I40+August!I40+September!I40+Oktober!I40+November!I40+Desember!I40)</f>
        <v>0</v>
      </c>
      <c r="I21" s="9">
        <f>SUM(Januar!J40+Februar!J40+Mars!J40+April!J40+Mai!J40+Juni!J40+Juli!J40+August!J40+September!J40+Oktober!J40+November!J40+Desember!J40)</f>
        <v>0</v>
      </c>
      <c r="J21" s="9">
        <f>SUM(Januar!K40+Februar!K40+Mars!K40+April!K40+Mai!K40+Juni!K40+Juli!K40+August!K40+September!K40+Oktober!K40+November!K40+Desember!K40)</f>
        <v>1</v>
      </c>
      <c r="K21" s="9">
        <f>SUM(Januar!L40+Februar!L40+Mars!L40+April!L40+Mai!L40+Juni!L40+Juli!L40+August!L40+September!L40+Oktober!L40+November!L40+Desember!L40)</f>
        <v>0</v>
      </c>
      <c r="L21" s="9">
        <f>SUM(Januar!M40+Februar!M40+Mars!M40+April!M40+Mai!M40+Juni!M40+Juli!M40+August!M40+September!M40+Oktober!M40+November!M40+Desember!M40)</f>
        <v>3</v>
      </c>
      <c r="M21" s="9">
        <f>SUM(Januar!N40+Februar!N40+Mars!N40+April!N40+Mai!N40+Juni!N40+Juli!N40+August!N40+September!N40+Oktober!N40+November!N40+Desember!N40)</f>
        <v>0</v>
      </c>
      <c r="N21" s="9"/>
      <c r="O21" s="45">
        <f t="shared" ref="O21" si="9">SUM(B21:M21)</f>
        <v>4</v>
      </c>
      <c r="P21" s="63">
        <f t="shared" ref="P21:P22" si="10">O21-M21</f>
        <v>4</v>
      </c>
      <c r="Q21" s="107">
        <f t="shared" si="2"/>
        <v>0</v>
      </c>
      <c r="V21" s="78"/>
      <c r="W21" s="76"/>
      <c r="X21" s="77"/>
    </row>
    <row r="22" spans="1:24" s="18" customFormat="1" x14ac:dyDescent="0.2">
      <c r="A22" s="75" t="s">
        <v>58</v>
      </c>
      <c r="B22" s="75">
        <f>SUM(Januar!C41+Februar!C41+Mars!C41+April!C41+Mai!C41+Juni!C41+Juli!C41+August!C41+September!C41+Oktober!C41+November!C41+Desember!C41)</f>
        <v>1</v>
      </c>
      <c r="C22" s="75">
        <f>SUM(Januar!D41+Februar!D41+Mars!D41+April!D41+Mai!D41+Juni!D41+Juli!D41+August!D41+September!D41+Oktober!D41+November!D41+Desember!D41)</f>
        <v>0</v>
      </c>
      <c r="D22" s="75">
        <f>SUM(Januar!E41+Februar!E41+Mars!E41+April!E41+Mai!E41+Juni!E41+Juli!E41+August!E41+September!E41+Oktober!E41+November!E41+Desember!E41)</f>
        <v>1</v>
      </c>
      <c r="E22" s="75">
        <f>SUM(Januar!F41+Februar!F41+Mars!F41+April!F41+Mai!F41+Juni!F41+Juli!F41+August!F41+September!F41+Oktober!F41+November!F41+Desember!F41)</f>
        <v>0</v>
      </c>
      <c r="F22" s="75">
        <f>SUM(Januar!G41+Februar!G41+Mars!G41+April!G41+Mai!G41+Juni!G41+Juli!G41+August!G41+September!G41+Oktober!G41+November!G41+Desember!G41)</f>
        <v>0</v>
      </c>
      <c r="G22" s="75">
        <f>SUM(Januar!H41+Februar!H41+Mars!H41+April!H41+Mai!H41+Juni!H41+Juli!H41+August!H41+September!H41+Oktober!H41+November!H41+Desember!H41)</f>
        <v>0</v>
      </c>
      <c r="H22" s="75">
        <f>SUM(Januar!I41+Februar!I41+Mars!I41+April!I41+Mai!I41+Juni!I41+Juli!I41+August!I41+September!I41+Oktober!I41+November!I41+Desember!I41)</f>
        <v>0</v>
      </c>
      <c r="I22" s="75">
        <f>SUM(Januar!J41+Februar!J41+Mars!J41+April!J41+Mai!J41+Juni!J41+Juli!J41+August!J41+September!J41+Oktober!J41+November!J41+Desember!J41)</f>
        <v>0</v>
      </c>
      <c r="J22" s="75">
        <f>SUM(Januar!K41+Februar!K41+Mars!K41+April!K41+Mai!K41+Juni!K41+Juli!K41+August!K41+September!K41+Oktober!K41+November!K41+Desember!K41)</f>
        <v>0</v>
      </c>
      <c r="K22" s="75">
        <f>SUM(Januar!L41+Februar!L41+Mars!L41+April!L41+Mai!L41+Juni!L41+Juli!L41+August!L41+September!L41+Oktober!L41+November!L41+Desember!L41)</f>
        <v>0</v>
      </c>
      <c r="L22" s="75">
        <f>SUM(Januar!M41+Februar!M41+Mars!M41+April!M41+Mai!M41+Juni!M41+Juli!M41+August!M41+September!M41+Oktober!M41+November!M41+Desember!M41)</f>
        <v>0</v>
      </c>
      <c r="M22" s="75">
        <f>SUM(Januar!N41+Februar!N41+Mars!N41+April!N41+Mai!N41+Juni!N41+Juli!N41+August!N41+September!N41+Oktober!N41+November!N41+Desember!N41)</f>
        <v>1</v>
      </c>
      <c r="N22" s="75" t="s">
        <v>34</v>
      </c>
      <c r="O22" s="45">
        <f t="shared" ref="O22" si="11">SUM(B22:M22)</f>
        <v>3</v>
      </c>
      <c r="P22" s="63">
        <f t="shared" si="10"/>
        <v>2</v>
      </c>
      <c r="Q22" s="107">
        <f t="shared" si="2"/>
        <v>1</v>
      </c>
      <c r="V22" s="78"/>
      <c r="W22" s="35"/>
      <c r="X22" s="25"/>
    </row>
    <row r="23" spans="1:24" s="18" customFormat="1" x14ac:dyDescent="0.2">
      <c r="A23" s="75" t="s">
        <v>74</v>
      </c>
      <c r="B23" s="75">
        <f>SUM(Januar!C42+Februar!C42+Mars!C42+April!C42+Mai!C42+Juni!C42+Juli!C42+August!C42+September!C42+Oktober!C42+November!C42+Desember!C42)</f>
        <v>47</v>
      </c>
      <c r="C23" s="75">
        <f>SUM(Januar!D42+Februar!D42+Mars!D42+April!D42+Mai!D42+Juni!D42+Juli!D42+August!D42+September!D42+Oktober!D42+November!D42+Desember!D42)</f>
        <v>0</v>
      </c>
      <c r="D23" s="75">
        <f>SUM(Januar!E42+Februar!E42+Mars!E42+April!E42+Mai!E42+Juni!E42+Juli!E42+August!E42+September!E42+Oktober!E42+November!E42+Desember!E42)</f>
        <v>1</v>
      </c>
      <c r="E23" s="75">
        <f>SUM(Januar!F42+Februar!F42+Mars!F42+April!F42+Mai!F42+Juni!F42+Juli!F42+August!F42+September!F42+Oktober!F42+November!F42+Desember!F42)</f>
        <v>0</v>
      </c>
      <c r="F23" s="75">
        <f>SUM(Januar!G42+Februar!G42+Mars!G42+April!G42+Mai!G42+Juni!G42+Juli!G42+August!G42+September!G42+Oktober!G42+November!G42+Desember!G42)</f>
        <v>0</v>
      </c>
      <c r="G23" s="75">
        <f>SUM(Januar!H42+Februar!H42+Mars!H42+April!H42+Mai!H42+Juni!H42+Juli!H42+August!H42+September!H42+Oktober!H42+November!H42+Desember!H42)</f>
        <v>2</v>
      </c>
      <c r="H23" s="75">
        <f>SUM(Januar!I42+Februar!I42+Mars!I42+April!I42+Mai!I42+Juni!I42+Juli!I42+August!I42+September!I42+Oktober!I42+November!I42+Desember!I42)</f>
        <v>1</v>
      </c>
      <c r="I23" s="75">
        <f>SUM(Januar!J42+Februar!J42+Mars!J42+April!J42+Mai!J42+Juni!J42+Juli!J42+August!J42+September!J42+Oktober!J42+November!J42+Desember!J42)</f>
        <v>0</v>
      </c>
      <c r="J23" s="75">
        <f>SUM(Januar!K42+Februar!K42+Mars!K42+April!K42+Mai!K42+Juni!K42+Juli!K42+August!K42+September!K42+Oktober!K42+November!K42+Desember!K42)</f>
        <v>0</v>
      </c>
      <c r="K23" s="75">
        <f>SUM(Januar!L42+Februar!L42+Mars!L42+April!L42+Mai!L42+Juni!L42+Juli!L42+August!L42+September!L42+Oktober!L42+November!L42+Desember!L42)</f>
        <v>0</v>
      </c>
      <c r="L23" s="75">
        <f>SUM(Januar!M42+Februar!M42+Mars!M42+April!M42+Mai!M42+Juni!M42+Juli!M42+August!M42+September!M42+Oktober!M42+November!M42+Desember!M42)</f>
        <v>0</v>
      </c>
      <c r="M23" s="75">
        <f>SUM(Januar!N42+Februar!N42+Mars!N42+April!N42+Mai!N42+Juni!N42+Juli!N42+August!N42+September!N42+Oktober!N42+November!N42+Desember!N42)</f>
        <v>0</v>
      </c>
      <c r="N23" s="75" t="s">
        <v>34</v>
      </c>
      <c r="O23" s="45">
        <f t="shared" si="0"/>
        <v>51</v>
      </c>
      <c r="P23" s="63">
        <f t="shared" si="4"/>
        <v>51</v>
      </c>
      <c r="Q23" s="107">
        <f t="shared" si="2"/>
        <v>0</v>
      </c>
      <c r="V23" s="78"/>
      <c r="W23" s="35"/>
      <c r="X23" s="25"/>
    </row>
    <row r="24" spans="1:24" s="18" customFormat="1" x14ac:dyDescent="0.2">
      <c r="A24" s="75" t="s">
        <v>76</v>
      </c>
      <c r="B24" s="75">
        <f>SUM(Januar!C43+Februar!C43+Mars!C43+April!C43+Mai!C43+Juni!C43+Juli!C43+August!C43+September!C43+Oktober!C43+November!C43+Desember!C43)</f>
        <v>2</v>
      </c>
      <c r="C24" s="75">
        <f>SUM(Januar!D43+Februar!D43+Mars!D43+April!D43+Mai!D43+Juni!D43+Juli!D43+August!D43+September!D43+Oktober!D43+November!D43+Desember!D43)</f>
        <v>0</v>
      </c>
      <c r="D24" s="75">
        <f>SUM(Januar!E43+Februar!E43+Mars!E43+April!E43+Mai!E43+Juni!E43+Juli!E43+August!E43+September!E43+Oktober!E43+November!E43+Desember!E43)</f>
        <v>22</v>
      </c>
      <c r="E24" s="75">
        <f>SUM(Januar!F43+Februar!F43+Mars!F43+April!F43+Mai!F43+Juni!F43+Juli!F43+August!F43+September!F43+Oktober!F43+November!F43+Desember!F43)</f>
        <v>1</v>
      </c>
      <c r="F24" s="75">
        <f>SUM(Januar!G43+Februar!G43+Mars!G43+April!G43+Mai!G43+Juni!G43+Juli!G43+August!G43+September!G43+Oktober!G43+November!G43+Desember!G43)</f>
        <v>0</v>
      </c>
      <c r="G24" s="75">
        <f>SUM(Januar!H43+Februar!H43+Mars!H43+April!H43+Mai!H43+Juni!H43+Juli!H43+August!H43+September!H43+Oktober!H43+November!H43+Desember!H43)</f>
        <v>23</v>
      </c>
      <c r="H24" s="75">
        <f>SUM(Januar!I43+Februar!I43+Mars!I43+April!I43+Mai!I43+Juni!I43+Juli!I43+August!I43+September!I43+Oktober!I43+November!I43+Desember!I43)</f>
        <v>1</v>
      </c>
      <c r="I24" s="75">
        <f>SUM(Januar!J43+Februar!J43+Mars!J43+April!J43+Mai!J43+Juni!J43+Juli!J43+August!J43+September!J43+Oktober!J43+November!J43+Desember!J43)</f>
        <v>1</v>
      </c>
      <c r="J24" s="75">
        <f>SUM(Januar!K43+Februar!K43+Mars!K43+April!K43+Mai!K43+Juni!K43+Juli!K43+August!K43+September!K43+Oktober!K43+November!K43+Desember!K43)</f>
        <v>0</v>
      </c>
      <c r="K24" s="75">
        <f>SUM(Januar!L43+Februar!L43+Mars!L43+April!L43+Mai!L43+Juni!L43+Juli!L43+August!L43+September!L43+Oktober!L43+November!L43+Desember!L43)</f>
        <v>0</v>
      </c>
      <c r="L24" s="75">
        <f>SUM(Januar!M43+Februar!M43+Mars!M43+April!M43+Mai!M43+Juni!M43+Juli!M43+August!M43+September!M43+Oktober!M43+November!M43+Desember!M43)</f>
        <v>0</v>
      </c>
      <c r="M24" s="75">
        <f>SUM(Januar!N43+Februar!N43+Mars!N43+April!N43+Mai!N43+Juni!N43+Juli!N43+August!N43+September!N43+Oktober!N43+November!N43+Desember!N43)</f>
        <v>1</v>
      </c>
      <c r="N24" s="75" t="s">
        <v>34</v>
      </c>
      <c r="O24" s="45">
        <f t="shared" ref="O24:O26" si="12">SUM(B24:M24)</f>
        <v>51</v>
      </c>
      <c r="P24" s="63">
        <f t="shared" ref="P24:P26" si="13">O24-M24</f>
        <v>50</v>
      </c>
      <c r="Q24" s="107">
        <f t="shared" si="2"/>
        <v>1</v>
      </c>
      <c r="V24" s="78"/>
      <c r="W24" s="35"/>
      <c r="X24" s="25"/>
    </row>
    <row r="25" spans="1:24" s="18" customFormat="1" x14ac:dyDescent="0.2">
      <c r="A25" s="75" t="s">
        <v>75</v>
      </c>
      <c r="B25" s="75">
        <f>SUM(Januar!C44+Februar!C44+Mars!C44+April!C44+Mai!C44+Juni!C44+Juli!C44+August!C44+September!C44+Oktober!C44+November!C44+Desember!C44)</f>
        <v>0</v>
      </c>
      <c r="C25" s="75">
        <f>SUM(Januar!D44+Februar!D44+Mars!D44+April!D44+Mai!D44+Juni!D44+Juli!D44+August!D44+September!D44+Oktober!D44+November!D44+Desember!D44)</f>
        <v>3</v>
      </c>
      <c r="D25" s="75">
        <f>SUM(Januar!E44+Februar!E44+Mars!E44+April!E44+Mai!E44+Juni!E44+Juli!E44+August!E44+September!E44+Oktober!E44+November!E44+Desember!E44)</f>
        <v>0</v>
      </c>
      <c r="E25" s="75">
        <f>SUM(Januar!F44+Februar!F44+Mars!F44+April!F44+Mai!F44+Juni!F44+Juli!F44+August!F44+September!F44+Oktober!F44+November!F44+Desember!F44)</f>
        <v>0</v>
      </c>
      <c r="F25" s="75">
        <f>SUM(Januar!G44+Februar!G44+Mars!G44+April!G44+Mai!G44+Juni!G44+Juli!G44+August!G44+September!G44+Oktober!G44+November!G44+Desember!G44)</f>
        <v>0</v>
      </c>
      <c r="G25" s="75">
        <f>SUM(Januar!H44+Februar!H44+Mars!H44+April!H44+Mai!H44+Juni!H44+Juli!H44+August!H44+September!H44+Oktober!H44+November!H44+Desember!H44)</f>
        <v>0</v>
      </c>
      <c r="H25" s="75">
        <f>SUM(Januar!I44+Februar!I44+Mars!I44+April!I44+Mai!I44+Juni!I44+Juli!I44+August!I44+September!I44+Oktober!I44+November!I44+Desember!I44)</f>
        <v>2</v>
      </c>
      <c r="I25" s="75">
        <f>SUM(Januar!J44+Februar!J44+Mars!J44+April!J44+Mai!J44+Juni!J44+Juli!J44+August!J44+September!J44+Oktober!J44+November!J44+Desember!J44)</f>
        <v>3</v>
      </c>
      <c r="J25" s="75">
        <f>SUM(Januar!K44+Februar!K44+Mars!K44+April!K44+Mai!K44+Juni!K44+Juli!K44+August!K44+September!K44+Oktober!K44+November!K44+Desember!K44)</f>
        <v>2</v>
      </c>
      <c r="K25" s="75">
        <f>SUM(Januar!L44+Februar!L44+Mars!L44+April!L44+Mai!L44+Juni!L44+Juli!L44+August!L44+September!L44+Oktober!L44+November!L44+Desember!L44)</f>
        <v>3</v>
      </c>
      <c r="L25" s="75">
        <f>SUM(Januar!M44+Februar!M44+Mars!M44+April!M44+Mai!M44+Juni!M44+Juli!M44+August!M44+September!M44+Oktober!M44+November!M44+Desember!M44)</f>
        <v>6</v>
      </c>
      <c r="M25" s="75">
        <f>SUM(Januar!N44+Februar!N44+Mars!N44+April!N44+Mai!N44+Juni!N44+Juli!N44+August!N44+September!N44+Oktober!N44+November!N44+Desember!N44)</f>
        <v>2</v>
      </c>
      <c r="N25" s="75" t="s">
        <v>34</v>
      </c>
      <c r="O25" s="45">
        <f t="shared" si="12"/>
        <v>21</v>
      </c>
      <c r="P25" s="63">
        <f t="shared" si="13"/>
        <v>19</v>
      </c>
      <c r="Q25" s="107">
        <f t="shared" si="2"/>
        <v>2</v>
      </c>
      <c r="V25" s="78"/>
      <c r="W25" s="35"/>
      <c r="X25" s="25"/>
    </row>
    <row r="26" spans="1:24" s="18" customFormat="1" x14ac:dyDescent="0.2">
      <c r="A26" s="75" t="s">
        <v>78</v>
      </c>
      <c r="B26" s="75">
        <f>SUM(Januar!C45+Februar!C45+Mars!C45+April!C45+Mai!C45+Juni!C45+Juli!C45+August!C45+September!C45+Oktober!C45+November!C45+Desember!C45)</f>
        <v>1</v>
      </c>
      <c r="C26" s="75">
        <f>SUM(Januar!D45+Februar!D45+Mars!D45+April!D45+Mai!D45+Juni!D45+Juli!D45+August!D45+September!D45+Oktober!D45+November!D45+Desember!D45)</f>
        <v>0</v>
      </c>
      <c r="D26" s="75">
        <f>SUM(Januar!E45+Februar!E45+Mars!E45+April!E45+Mai!E45+Juni!E45+Juli!E45+August!E45+September!E45+Oktober!E45+November!E45+Desember!E45)</f>
        <v>0</v>
      </c>
      <c r="E26" s="75">
        <f>SUM(Januar!F45+Februar!F45+Mars!F45+April!F45+Mai!F45+Juni!F45+Juli!F45+August!F45+September!F45+Oktober!F45+November!F45+Desember!F45)</f>
        <v>0</v>
      </c>
      <c r="F26" s="75">
        <f>SUM(Januar!G45+Februar!G45+Mars!G45+April!G45+Mai!G45+Juni!G45+Juli!G45+August!G45+September!G45+Oktober!G45+November!G45+Desember!G45)</f>
        <v>0</v>
      </c>
      <c r="G26" s="75">
        <f>SUM(Januar!H45+Februar!H45+Mars!H45+April!H45+Mai!H45+Juni!H45+Juli!H45+August!H45+September!H45+Oktober!H45+November!H45+Desember!H45)</f>
        <v>0</v>
      </c>
      <c r="H26" s="75">
        <f>SUM(Januar!I45+Februar!I45+Mars!I45+April!I45+Mai!I45+Juni!I45+Juli!I45+August!I45+September!I45+Oktober!I45+November!I45+Desember!I45)</f>
        <v>0</v>
      </c>
      <c r="I26" s="75">
        <f>SUM(Januar!J45+Februar!J45+Mars!J45+April!J45+Mai!J45+Juni!J45+Juli!J45+August!J45+September!J45+Oktober!J45+November!J45+Desember!J45)</f>
        <v>0</v>
      </c>
      <c r="J26" s="75">
        <f>SUM(Januar!K45+Februar!K45+Mars!K45+April!K45+Mai!K45+Juni!K45+Juli!K45+August!K45+September!K45+Oktober!K45+November!K45+Desember!K45)</f>
        <v>0</v>
      </c>
      <c r="K26" s="75">
        <f>SUM(Januar!L45+Februar!L45+Mars!L45+April!L45+Mai!L45+Juni!L45+Juli!L45+August!L45+September!L45+Oktober!L45+November!L45+Desember!L45)</f>
        <v>0</v>
      </c>
      <c r="L26" s="75">
        <f>SUM(Januar!M45+Februar!M45+Mars!M45+April!M45+Mai!M45+Juni!M45+Juli!M45+August!M45+September!M45+Oktober!M45+November!M45+Desember!M45)</f>
        <v>0</v>
      </c>
      <c r="M26" s="75">
        <f>SUM(Januar!N45+Februar!N45+Mars!N45+April!N45+Mai!N45+Juni!N45+Juli!N45+August!N45+September!N45+Oktober!N45+November!N45+Desember!N45)</f>
        <v>0</v>
      </c>
      <c r="N26" s="75" t="s">
        <v>34</v>
      </c>
      <c r="O26" s="45">
        <f t="shared" si="12"/>
        <v>1</v>
      </c>
      <c r="P26" s="63">
        <f t="shared" si="13"/>
        <v>1</v>
      </c>
      <c r="Q26" s="107">
        <f t="shared" si="2"/>
        <v>0</v>
      </c>
      <c r="V26" s="78"/>
      <c r="W26" s="35"/>
      <c r="X26" s="25"/>
    </row>
    <row r="27" spans="1:24" x14ac:dyDescent="0.2">
      <c r="A27" s="9" t="s">
        <v>41</v>
      </c>
      <c r="B27" s="9">
        <f>SUM(Januar!C46+Februar!C46+Mars!C46+April!C46+Mai!C46+Juni!C46+Juli!C46+August!C46+September!C46+Oktober!C46+November!C46+Desember!C46)</f>
        <v>8</v>
      </c>
      <c r="C27" s="9">
        <f>SUM(Januar!D46+Februar!D46+Mars!D46+April!D46+Mai!D46+Juni!D46+Juli!D46+August!D46+September!D46+Oktober!D46+November!D46+Desember!D46)</f>
        <v>4</v>
      </c>
      <c r="D27" s="9">
        <f>SUM(Januar!E46+Februar!E46+Mars!E46+April!E46+Mai!E46+Juni!E46+Juli!E46+August!E46+September!E46+Oktober!E46+November!E46+Desember!E46)</f>
        <v>4</v>
      </c>
      <c r="E27" s="9">
        <f>SUM(Januar!F46+Februar!F46+Mars!F46+April!F46+Mai!F46+Juni!F46+Juli!F46+August!F46+September!F46+Oktober!F46+November!F46+Desember!F46)</f>
        <v>4</v>
      </c>
      <c r="F27" s="9">
        <f>SUM(Januar!G46+Februar!G46+Mars!G46+April!G46+Mai!G46+Juni!G46+Juli!G46+August!G46+September!G46+Oktober!G46+November!G46+Desember!G46)</f>
        <v>4</v>
      </c>
      <c r="G27" s="9">
        <f>SUM(Januar!H46+Februar!H46+Mars!H46+April!H46+Mai!H46+Juni!H46+Juli!H46+August!H46+September!H46+Oktober!H46+November!H46+Desember!H46)</f>
        <v>4</v>
      </c>
      <c r="H27" s="9">
        <f>SUM(Januar!I46+Februar!I46+Mars!I46+April!I46+Mai!I46+Juni!I46+Juli!I46+August!I46+September!I46+Oktober!I46+November!I46+Desember!I46)</f>
        <v>5</v>
      </c>
      <c r="I27" s="9">
        <f>SUM(Januar!J46+Februar!J46+Mars!J46+April!J46+Mai!J46+Juni!J46+Juli!J46+August!J46+September!J46+Oktober!J46+November!J46+Desember!J46)</f>
        <v>6</v>
      </c>
      <c r="J27" s="9">
        <f>SUM(Januar!K46+Februar!K46+Mars!K46+April!K46+Mai!K46+Juni!K46+Juli!K46+August!K46+September!K46+Oktober!K46+November!K46+Desember!K46)</f>
        <v>6</v>
      </c>
      <c r="K27" s="9">
        <f>SUM(Januar!L46+Februar!L46+Mars!L46+April!L46+Mai!L46+Juni!L46+Juli!L46+August!L46+September!L46+Oktober!L46+November!L46+Desember!L46)</f>
        <v>6</v>
      </c>
      <c r="L27" s="9">
        <f>SUM(Januar!M46+Februar!M46+Mars!M46+April!M46+Mai!M46+Juni!M46+Juli!M46+August!M46+September!M46+Oktober!M46+November!M46+Desember!M46)</f>
        <v>0</v>
      </c>
      <c r="M27" s="9">
        <f>SUM(Januar!N46+Februar!N46+Mars!N46+April!N46+Mai!N46+Juni!N46+Juli!N46+August!N46+September!N46+Oktober!N46+November!N46+Desember!N46)</f>
        <v>0</v>
      </c>
      <c r="N27" s="9"/>
      <c r="O27" s="45">
        <f t="shared" si="0"/>
        <v>51</v>
      </c>
      <c r="P27" s="63">
        <f t="shared" si="4"/>
        <v>51</v>
      </c>
      <c r="Q27" s="107">
        <f t="shared" si="2"/>
        <v>0</v>
      </c>
      <c r="V27" s="78"/>
      <c r="W27" s="76"/>
      <c r="X27" s="77"/>
    </row>
    <row r="28" spans="1:24" x14ac:dyDescent="0.2">
      <c r="A28" s="75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45"/>
      <c r="P28" s="63"/>
      <c r="Q28" s="107"/>
      <c r="V28" s="78"/>
      <c r="W28" s="76"/>
      <c r="X28" s="77"/>
    </row>
    <row r="29" spans="1:24" s="18" customFormat="1" x14ac:dyDescent="0.2">
      <c r="A29" s="100" t="s">
        <v>62</v>
      </c>
      <c r="B29" s="100">
        <v>115</v>
      </c>
      <c r="C29" s="100">
        <v>42</v>
      </c>
      <c r="D29" s="100">
        <v>42</v>
      </c>
      <c r="E29" s="100">
        <v>37</v>
      </c>
      <c r="F29" s="100">
        <v>41</v>
      </c>
      <c r="G29" s="100">
        <v>41</v>
      </c>
      <c r="H29" s="100">
        <v>35</v>
      </c>
      <c r="I29" s="100">
        <v>42</v>
      </c>
      <c r="J29" s="100">
        <v>48</v>
      </c>
      <c r="K29" s="100">
        <v>54</v>
      </c>
      <c r="L29" s="100">
        <v>34</v>
      </c>
      <c r="M29" s="100">
        <v>36</v>
      </c>
      <c r="N29" s="100"/>
      <c r="O29" s="101">
        <v>567</v>
      </c>
      <c r="P29" s="102">
        <v>531</v>
      </c>
      <c r="Q29" s="6">
        <f t="shared" si="2"/>
        <v>36</v>
      </c>
      <c r="V29" s="35"/>
      <c r="W29" s="35"/>
      <c r="X29" s="25"/>
    </row>
    <row r="30" spans="1:24" s="18" customFormat="1" x14ac:dyDescent="0.2">
      <c r="A30" s="100" t="s">
        <v>49</v>
      </c>
      <c r="B30" s="100">
        <v>117</v>
      </c>
      <c r="C30" s="100">
        <v>47</v>
      </c>
      <c r="D30" s="100">
        <v>47</v>
      </c>
      <c r="E30" s="100">
        <v>42</v>
      </c>
      <c r="F30" s="100">
        <v>44</v>
      </c>
      <c r="G30" s="100">
        <v>43</v>
      </c>
      <c r="H30" s="100">
        <v>35</v>
      </c>
      <c r="I30" s="100">
        <v>47</v>
      </c>
      <c r="J30" s="100">
        <v>51</v>
      </c>
      <c r="K30" s="100">
        <v>54</v>
      </c>
      <c r="L30" s="100">
        <v>32</v>
      </c>
      <c r="M30" s="100">
        <v>37</v>
      </c>
      <c r="N30" s="100"/>
      <c r="O30" s="101">
        <v>596</v>
      </c>
      <c r="P30" s="102">
        <v>559</v>
      </c>
      <c r="Q30" s="6">
        <f t="shared" si="2"/>
        <v>37</v>
      </c>
      <c r="V30" s="35"/>
      <c r="W30" s="35"/>
      <c r="X30" s="25"/>
    </row>
    <row r="31" spans="1:24" s="38" customFormat="1" x14ac:dyDescent="0.2">
      <c r="A31" s="69" t="s">
        <v>50</v>
      </c>
      <c r="B31" s="69">
        <v>122</v>
      </c>
      <c r="C31" s="69">
        <v>48</v>
      </c>
      <c r="D31" s="69">
        <v>47</v>
      </c>
      <c r="E31" s="69">
        <v>42</v>
      </c>
      <c r="F31" s="69">
        <v>45</v>
      </c>
      <c r="G31" s="69">
        <v>46</v>
      </c>
      <c r="H31" s="69">
        <v>34</v>
      </c>
      <c r="I31" s="69">
        <v>52</v>
      </c>
      <c r="J31" s="69">
        <v>57</v>
      </c>
      <c r="K31" s="69">
        <v>59</v>
      </c>
      <c r="L31" s="69">
        <v>33</v>
      </c>
      <c r="M31" s="69">
        <v>38</v>
      </c>
      <c r="N31" s="69"/>
      <c r="O31" s="71">
        <f>SUM(B31:M31)</f>
        <v>623</v>
      </c>
      <c r="P31" s="99">
        <f>SUM(B31:L31)</f>
        <v>585</v>
      </c>
      <c r="Q31" s="6">
        <f t="shared" si="2"/>
        <v>38</v>
      </c>
      <c r="V31" s="35"/>
      <c r="W31" s="35"/>
      <c r="X31" s="35"/>
    </row>
    <row r="32" spans="1:24" s="38" customFormat="1" x14ac:dyDescent="0.2">
      <c r="A32" s="69" t="s">
        <v>44</v>
      </c>
      <c r="B32" s="69">
        <v>102</v>
      </c>
      <c r="C32" s="69">
        <v>44</v>
      </c>
      <c r="D32" s="69">
        <v>49</v>
      </c>
      <c r="E32" s="69">
        <v>43</v>
      </c>
      <c r="F32" s="69">
        <v>48</v>
      </c>
      <c r="G32" s="69">
        <v>47</v>
      </c>
      <c r="H32" s="69">
        <v>36</v>
      </c>
      <c r="I32" s="69">
        <v>51</v>
      </c>
      <c r="J32" s="69">
        <v>52</v>
      </c>
      <c r="K32" s="69">
        <v>51</v>
      </c>
      <c r="L32" s="69">
        <v>33</v>
      </c>
      <c r="M32" s="69">
        <v>37</v>
      </c>
      <c r="N32" s="69"/>
      <c r="O32" s="71">
        <f>SUM(B32:M32)</f>
        <v>593</v>
      </c>
      <c r="P32" s="99">
        <f>SUM(B32:L32)</f>
        <v>556</v>
      </c>
      <c r="Q32" s="6">
        <f t="shared" si="2"/>
        <v>37</v>
      </c>
      <c r="V32" s="35"/>
      <c r="W32" s="35"/>
      <c r="X32" s="35"/>
    </row>
    <row r="33" spans="1:24" s="36" customFormat="1" x14ac:dyDescent="0.2">
      <c r="A33" s="70" t="s">
        <v>42</v>
      </c>
      <c r="B33" s="69">
        <v>115</v>
      </c>
      <c r="C33" s="69">
        <v>43</v>
      </c>
      <c r="D33" s="69">
        <v>47</v>
      </c>
      <c r="E33" s="69">
        <v>42</v>
      </c>
      <c r="F33" s="69">
        <v>43</v>
      </c>
      <c r="G33" s="69">
        <v>43</v>
      </c>
      <c r="H33" s="69">
        <v>35</v>
      </c>
      <c r="I33" s="69">
        <v>52</v>
      </c>
      <c r="J33" s="69">
        <v>51</v>
      </c>
      <c r="K33" s="69">
        <v>51</v>
      </c>
      <c r="L33" s="69">
        <v>27</v>
      </c>
      <c r="M33" s="69">
        <v>36</v>
      </c>
      <c r="N33" s="69"/>
      <c r="O33" s="71">
        <f t="shared" ref="O33:O38" si="14">SUM(B33:M33)</f>
        <v>585</v>
      </c>
      <c r="P33" s="71">
        <f t="shared" ref="P33:P38" si="15">SUM(B33:L33)</f>
        <v>549</v>
      </c>
      <c r="Q33" s="6">
        <f t="shared" si="2"/>
        <v>36</v>
      </c>
      <c r="V33" s="76"/>
      <c r="W33" s="76"/>
      <c r="X33" s="76"/>
    </row>
    <row r="34" spans="1:24" x14ac:dyDescent="0.2">
      <c r="A34" s="72" t="s">
        <v>39</v>
      </c>
      <c r="B34" s="72">
        <v>115</v>
      </c>
      <c r="C34" s="72">
        <v>43</v>
      </c>
      <c r="D34" s="72">
        <v>48</v>
      </c>
      <c r="E34" s="73">
        <v>41</v>
      </c>
      <c r="F34" s="72">
        <v>41</v>
      </c>
      <c r="G34" s="72">
        <v>43</v>
      </c>
      <c r="H34" s="72">
        <v>33</v>
      </c>
      <c r="I34" s="72">
        <v>48</v>
      </c>
      <c r="J34" s="72">
        <v>51</v>
      </c>
      <c r="K34" s="72">
        <v>50</v>
      </c>
      <c r="L34" s="72">
        <v>21</v>
      </c>
      <c r="M34" s="72">
        <v>35</v>
      </c>
      <c r="N34" s="72"/>
      <c r="O34" s="71">
        <f t="shared" si="14"/>
        <v>569</v>
      </c>
      <c r="P34" s="71">
        <f t="shared" si="15"/>
        <v>534</v>
      </c>
      <c r="Q34" s="6">
        <f t="shared" si="2"/>
        <v>35</v>
      </c>
      <c r="V34" s="77"/>
      <c r="W34" s="77"/>
      <c r="X34" s="77"/>
    </row>
    <row r="35" spans="1:24" x14ac:dyDescent="0.2">
      <c r="A35" s="72" t="s">
        <v>38</v>
      </c>
      <c r="B35" s="72">
        <v>100</v>
      </c>
      <c r="C35" s="72">
        <v>41</v>
      </c>
      <c r="D35" s="72">
        <v>46</v>
      </c>
      <c r="E35" s="73">
        <v>41</v>
      </c>
      <c r="F35" s="72">
        <v>42</v>
      </c>
      <c r="G35" s="72">
        <v>44</v>
      </c>
      <c r="H35" s="72">
        <v>33</v>
      </c>
      <c r="I35" s="72">
        <v>48</v>
      </c>
      <c r="J35" s="72">
        <v>50</v>
      </c>
      <c r="K35" s="72">
        <v>49</v>
      </c>
      <c r="L35" s="72">
        <v>22</v>
      </c>
      <c r="M35" s="72">
        <v>35</v>
      </c>
      <c r="N35" s="72"/>
      <c r="O35" s="71">
        <f t="shared" si="14"/>
        <v>551</v>
      </c>
      <c r="P35" s="71">
        <f t="shared" si="15"/>
        <v>516</v>
      </c>
      <c r="Q35" s="6">
        <f t="shared" si="2"/>
        <v>35</v>
      </c>
    </row>
    <row r="36" spans="1:24" x14ac:dyDescent="0.2">
      <c r="A36" s="72" t="s">
        <v>37</v>
      </c>
      <c r="B36" s="72">
        <v>97</v>
      </c>
      <c r="C36" s="72">
        <v>41</v>
      </c>
      <c r="D36" s="72">
        <v>46</v>
      </c>
      <c r="E36" s="73">
        <v>41</v>
      </c>
      <c r="F36" s="72">
        <v>42</v>
      </c>
      <c r="G36" s="72">
        <v>44</v>
      </c>
      <c r="H36" s="72">
        <v>30</v>
      </c>
      <c r="I36" s="72">
        <v>47</v>
      </c>
      <c r="J36" s="72">
        <v>49</v>
      </c>
      <c r="K36" s="72">
        <v>49</v>
      </c>
      <c r="L36" s="72">
        <v>20</v>
      </c>
      <c r="M36" s="72">
        <v>36</v>
      </c>
      <c r="N36" s="72"/>
      <c r="O36" s="71">
        <f t="shared" si="14"/>
        <v>542</v>
      </c>
      <c r="P36" s="71">
        <f t="shared" si="15"/>
        <v>506</v>
      </c>
      <c r="Q36" s="6">
        <f t="shared" si="2"/>
        <v>36</v>
      </c>
    </row>
    <row r="37" spans="1:24" x14ac:dyDescent="0.2">
      <c r="A37" s="72" t="s">
        <v>35</v>
      </c>
      <c r="B37" s="72">
        <v>97</v>
      </c>
      <c r="C37" s="72">
        <v>39</v>
      </c>
      <c r="D37" s="72">
        <v>46</v>
      </c>
      <c r="E37" s="73">
        <v>40</v>
      </c>
      <c r="F37" s="72">
        <v>41</v>
      </c>
      <c r="G37" s="72">
        <v>43</v>
      </c>
      <c r="H37" s="72">
        <v>30</v>
      </c>
      <c r="I37" s="72">
        <v>47</v>
      </c>
      <c r="J37" s="72">
        <v>48</v>
      </c>
      <c r="K37" s="72">
        <v>47</v>
      </c>
      <c r="L37" s="72">
        <v>18</v>
      </c>
      <c r="M37" s="72">
        <v>34</v>
      </c>
      <c r="N37" s="72"/>
      <c r="O37" s="71">
        <f t="shared" si="14"/>
        <v>530</v>
      </c>
      <c r="P37" s="71">
        <f t="shared" si="15"/>
        <v>496</v>
      </c>
      <c r="Q37" s="6">
        <f t="shared" si="2"/>
        <v>34</v>
      </c>
    </row>
    <row r="38" spans="1:24" x14ac:dyDescent="0.2">
      <c r="A38" s="72" t="s">
        <v>36</v>
      </c>
      <c r="B38" s="72">
        <v>95</v>
      </c>
      <c r="C38" s="72">
        <v>39</v>
      </c>
      <c r="D38" s="72">
        <v>44</v>
      </c>
      <c r="E38" s="73">
        <v>41</v>
      </c>
      <c r="F38" s="72">
        <v>41</v>
      </c>
      <c r="G38" s="72">
        <v>43</v>
      </c>
      <c r="H38" s="72">
        <v>35</v>
      </c>
      <c r="I38" s="72">
        <v>47</v>
      </c>
      <c r="J38" s="72">
        <v>51</v>
      </c>
      <c r="K38" s="72">
        <v>49</v>
      </c>
      <c r="L38" s="72">
        <v>16</v>
      </c>
      <c r="M38" s="72">
        <v>34</v>
      </c>
      <c r="N38" s="72"/>
      <c r="O38" s="71">
        <f t="shared" si="14"/>
        <v>535</v>
      </c>
      <c r="P38" s="71">
        <f t="shared" si="15"/>
        <v>501</v>
      </c>
      <c r="Q38" s="6">
        <f t="shared" si="2"/>
        <v>34</v>
      </c>
    </row>
  </sheetData>
  <phoneticPr fontId="0" type="noConversion"/>
  <printOptions gridLines="1" gridLinesSet="0"/>
  <pageMargins left="0.78740157499999996" right="0.78740157499999996" top="0.984251969" bottom="0.984251969" header="0.5" footer="0.5"/>
  <pageSetup paperSize="9" scale="96" orientation="landscape" r:id="rId1"/>
  <headerFooter alignWithMargins="0">
    <oddHeader>&amp;F</oddHeader>
  </headerFooter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13</vt:i4>
      </vt:variant>
      <vt:variant>
        <vt:lpstr>Navngitte områder</vt:lpstr>
      </vt:variant>
      <vt:variant>
        <vt:i4>1</vt:i4>
      </vt:variant>
    </vt:vector>
  </HeadingPairs>
  <TitlesOfParts>
    <vt:vector size="14" baseType="lpstr">
      <vt:lpstr>Januar</vt:lpstr>
      <vt:lpstr>Februar</vt:lpstr>
      <vt:lpstr>Mars</vt:lpstr>
      <vt:lpstr>April</vt:lpstr>
      <vt:lpstr>Mai</vt:lpstr>
      <vt:lpstr>Juni</vt:lpstr>
      <vt:lpstr>Juli</vt:lpstr>
      <vt:lpstr>August</vt:lpstr>
      <vt:lpstr>September</vt:lpstr>
      <vt:lpstr>Oktober</vt:lpstr>
      <vt:lpstr>November</vt:lpstr>
      <vt:lpstr>Desember</vt:lpstr>
      <vt:lpstr>Sammendrag</vt:lpstr>
      <vt:lpstr>Sammendrag!Utskriftsområde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Arnlioth Heltberg</dc:creator>
  <cp:lastModifiedBy>Anne Malsten</cp:lastModifiedBy>
  <cp:lastPrinted>2012-10-11T14:22:59Z</cp:lastPrinted>
  <dcterms:created xsi:type="dcterms:W3CDTF">2000-08-16T15:25:40Z</dcterms:created>
  <dcterms:modified xsi:type="dcterms:W3CDTF">2012-11-27T11:58:53Z</dcterms:modified>
</cp:coreProperties>
</file>